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SESUPLAN\2026\SEHAS\CASA INCENDIO RUA JOSÉ SANTI FILHO\Orçamento Elétrica\"/>
    </mc:Choice>
  </mc:AlternateContent>
  <bookViews>
    <workbookView xWindow="0" yWindow="0" windowWidth="22260" windowHeight="12645"/>
  </bookViews>
  <sheets>
    <sheet name="ORÇAMENTO" sheetId="2" r:id="rId1"/>
  </sheets>
  <externalReferences>
    <externalReference r:id="rId2"/>
    <externalReference r:id="rId3"/>
    <externalReference r:id="rId4"/>
    <externalReference r:id="rId5"/>
  </externalReferences>
  <definedNames>
    <definedName name="_xlnm.Print_Area" localSheetId="0">ORÇAMENTO!$B$2:$O$57</definedName>
    <definedName name="_xlnm.Database">TEXT([1]Dados!$G$29,"mm-aaaa")</definedName>
    <definedName name="Código" localSheetId="0">ORÇAMENTO!$D1</definedName>
    <definedName name="Código">#REF!</definedName>
    <definedName name="Fonte" localSheetId="0">ORÇAMENTO!$C1</definedName>
    <definedName name="Fonte">#REF!</definedName>
    <definedName name="Import.Apelido" hidden="1">[4]DADOS!$C$16</definedName>
    <definedName name="Import.TipoArredondamento" hidden="1">[2]DADOS!$F$31</definedName>
    <definedName name="ListaTgov.Unidades" hidden="1">[3]DADOS!$AV$3:$AV$220</definedName>
    <definedName name="ORÇAMENTO.BancoRef" localSheetId="0" hidden="1">ORÇAMENTO!$E$7</definedName>
    <definedName name="ORÇAMENTO.BancoRef" hidden="1">#REF!</definedName>
    <definedName name="ORÇAMENTO.Lista.Fonte" hidden="1">[3]ORÇAMENTO!$E$3:$I$3</definedName>
    <definedName name="REFERENCIA.Descricao" localSheetId="0" hidden="1">IF(ISNUMBER(ORÇAMENTO!$AD1),OFFSET(INDIRECT(ORÇAMENTO!ORÇAMENTO.BancoRef),ORÇAMENTO!$AD1-1,3,1),ORÇAMENTO!$AD1)</definedName>
    <definedName name="REFERENCIA.Descricao" hidden="1">IF(ISNUMBER(#REF!),OFFSET(INDIRECT(ORÇAMENTO.BancoRef),#REF!-1,3,1),#REF!)</definedName>
    <definedName name="REFERENCIA.Unidade" localSheetId="0" hidden="1">IF(ISNUMBER(ORÇAMENTO!$AD1),OFFSET(INDIRECT(ORÇAMENTO!ORÇAMENTO.BancoRef),ORÇAMENTO!$AD1-1,4,1),"-")</definedName>
    <definedName name="REFERENCIA.Unidade" hidden="1">IF(ISNUMBER(#REF!),OFFSET(INDIRECT(ORÇAMENTO.BancoRef),#REF!-1,4,1),"-")</definedName>
    <definedName name="SomaAgrup" hidden="1">SUMIF(OFFSET(ORÇAMENTO!$B1,1,0,ORÇAMENTO!$C1),"S",OFFSET(ORÇAMENTO!A1,1,0,ORÇAMENTO!$C1))</definedName>
    <definedName name="VTOTAL1" hidden="1">ROUND(ORÇAMENTO!$U1*ORÇAMENTO!$X1,15-13*ORÇAMENTO!#REF!)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4" i="2" l="1"/>
  <c r="J37" i="2"/>
  <c r="K37" i="2" s="1"/>
  <c r="N37" i="2" s="1"/>
  <c r="H37" i="2"/>
  <c r="J36" i="2"/>
  <c r="M36" i="2" s="1"/>
  <c r="H36" i="2"/>
  <c r="J35" i="2"/>
  <c r="M35" i="2" s="1"/>
  <c r="H35" i="2"/>
  <c r="J34" i="2"/>
  <c r="K34" i="2" s="1"/>
  <c r="H34" i="2"/>
  <c r="J33" i="2"/>
  <c r="M33" i="2" s="1"/>
  <c r="H33" i="2"/>
  <c r="J32" i="2"/>
  <c r="K32" i="2" s="1"/>
  <c r="N32" i="2" s="1"/>
  <c r="H32" i="2"/>
  <c r="J31" i="2"/>
  <c r="M31" i="2" s="1"/>
  <c r="H31" i="2"/>
  <c r="J30" i="2"/>
  <c r="K30" i="2" s="1"/>
  <c r="N30" i="2" s="1"/>
  <c r="H30" i="2"/>
  <c r="J29" i="2"/>
  <c r="K29" i="2" s="1"/>
  <c r="H29" i="2"/>
  <c r="J28" i="2"/>
  <c r="M28" i="2" s="1"/>
  <c r="H28" i="2"/>
  <c r="J27" i="2"/>
  <c r="M27" i="2" s="1"/>
  <c r="H27" i="2"/>
  <c r="J26" i="2"/>
  <c r="M26" i="2" s="1"/>
  <c r="H26" i="2"/>
  <c r="H38" i="2"/>
  <c r="J38" i="2"/>
  <c r="K38" i="2" s="1"/>
  <c r="N38" i="2" s="1"/>
  <c r="H39" i="2"/>
  <c r="J39" i="2"/>
  <c r="K39" i="2" s="1"/>
  <c r="H40" i="2"/>
  <c r="J40" i="2"/>
  <c r="K40" i="2" s="1"/>
  <c r="N40" i="2" s="1"/>
  <c r="H41" i="2"/>
  <c r="J41" i="2"/>
  <c r="K41" i="2" s="1"/>
  <c r="N41" i="2" s="1"/>
  <c r="H42" i="2"/>
  <c r="J42" i="2"/>
  <c r="K42" i="2"/>
  <c r="H43" i="2"/>
  <c r="J43" i="2"/>
  <c r="M43" i="2" s="1"/>
  <c r="M42" i="2" s="1"/>
  <c r="K43" i="2"/>
  <c r="N43" i="2" s="1"/>
  <c r="N42" i="2" s="1"/>
  <c r="H12" i="2"/>
  <c r="J12" i="2"/>
  <c r="K12" i="2" s="1"/>
  <c r="N12" i="2" s="1"/>
  <c r="N11" i="2" s="1"/>
  <c r="H13" i="2"/>
  <c r="J13" i="2"/>
  <c r="K13" i="2" s="1"/>
  <c r="H14" i="2"/>
  <c r="J14" i="2"/>
  <c r="K14" i="2" s="1"/>
  <c r="N14" i="2" s="1"/>
  <c r="H15" i="2"/>
  <c r="J15" i="2"/>
  <c r="K15" i="2" s="1"/>
  <c r="N15" i="2" s="1"/>
  <c r="H16" i="2"/>
  <c r="J16" i="2"/>
  <c r="K16" i="2" s="1"/>
  <c r="N16" i="2" s="1"/>
  <c r="H17" i="2"/>
  <c r="J17" i="2"/>
  <c r="M17" i="2" s="1"/>
  <c r="H18" i="2"/>
  <c r="J18" i="2"/>
  <c r="K18" i="2" s="1"/>
  <c r="N18" i="2" s="1"/>
  <c r="H19" i="2"/>
  <c r="J19" i="2"/>
  <c r="K19" i="2"/>
  <c r="N19" i="2" s="1"/>
  <c r="M19" i="2"/>
  <c r="O19" i="2" s="1"/>
  <c r="H20" i="2"/>
  <c r="J20" i="2"/>
  <c r="M20" i="2" s="1"/>
  <c r="H21" i="2"/>
  <c r="J21" i="2"/>
  <c r="K21" i="2" s="1"/>
  <c r="N21" i="2" s="1"/>
  <c r="H22" i="2"/>
  <c r="J22" i="2"/>
  <c r="M22" i="2" s="1"/>
  <c r="K22" i="2"/>
  <c r="N22" i="2" s="1"/>
  <c r="H23" i="2"/>
  <c r="J23" i="2"/>
  <c r="K23" i="2"/>
  <c r="H24" i="2"/>
  <c r="J24" i="2"/>
  <c r="K24" i="2" s="1"/>
  <c r="N24" i="2" s="1"/>
  <c r="H25" i="2"/>
  <c r="J25" i="2"/>
  <c r="M25" i="2" s="1"/>
  <c r="K25" i="2"/>
  <c r="N25" i="2" s="1"/>
  <c r="O25" i="2" s="1"/>
  <c r="M21" i="2" l="1"/>
  <c r="M18" i="2"/>
  <c r="K20" i="2"/>
  <c r="N20" i="2" s="1"/>
  <c r="O20" i="2" s="1"/>
  <c r="M41" i="2"/>
  <c r="M38" i="2"/>
  <c r="O38" i="2" s="1"/>
  <c r="Q38" i="2" s="1"/>
  <c r="K17" i="2"/>
  <c r="N17" i="2" s="1"/>
  <c r="O17" i="2" s="1"/>
  <c r="M16" i="2"/>
  <c r="O16" i="2" s="1"/>
  <c r="M12" i="2"/>
  <c r="N13" i="2"/>
  <c r="N39" i="2"/>
  <c r="O41" i="2"/>
  <c r="Q41" i="2" s="1"/>
  <c r="M32" i="2"/>
  <c r="O32" i="2" s="1"/>
  <c r="Q32" i="2" s="1"/>
  <c r="K26" i="2"/>
  <c r="N26" i="2" s="1"/>
  <c r="O26" i="2" s="1"/>
  <c r="Q26" i="2" s="1"/>
  <c r="K36" i="2"/>
  <c r="N36" i="2" s="1"/>
  <c r="O36" i="2" s="1"/>
  <c r="Q36" i="2" s="1"/>
  <c r="M15" i="2"/>
  <c r="O15" i="2" s="1"/>
  <c r="O22" i="2"/>
  <c r="O43" i="2"/>
  <c r="K35" i="2"/>
  <c r="N35" i="2" s="1"/>
  <c r="O21" i="2"/>
  <c r="K27" i="2"/>
  <c r="N27" i="2" s="1"/>
  <c r="O27" i="2" s="1"/>
  <c r="Q27" i="2" s="1"/>
  <c r="M30" i="2"/>
  <c r="K33" i="2"/>
  <c r="N33" i="2" s="1"/>
  <c r="O33" i="2" s="1"/>
  <c r="Q33" i="2" s="1"/>
  <c r="K31" i="2"/>
  <c r="N31" i="2" s="1"/>
  <c r="O31" i="2" s="1"/>
  <c r="Q31" i="2" s="1"/>
  <c r="M37" i="2"/>
  <c r="O37" i="2" s="1"/>
  <c r="Q37" i="2" s="1"/>
  <c r="K28" i="2"/>
  <c r="N28" i="2" s="1"/>
  <c r="O28" i="2" s="1"/>
  <c r="Q28" i="2" s="1"/>
  <c r="O18" i="2"/>
  <c r="M40" i="2"/>
  <c r="M14" i="2"/>
  <c r="O53" i="2"/>
  <c r="M11" i="2" l="1"/>
  <c r="O12" i="2"/>
  <c r="M34" i="2"/>
  <c r="N29" i="2"/>
  <c r="O35" i="2"/>
  <c r="N34" i="2"/>
  <c r="Q43" i="2"/>
  <c r="O42" i="2"/>
  <c r="Q42" i="2" s="1"/>
  <c r="O14" i="2"/>
  <c r="M13" i="2"/>
  <c r="O24" i="2"/>
  <c r="O23" i="2" s="1"/>
  <c r="M23" i="2"/>
  <c r="N23" i="2"/>
  <c r="O30" i="2"/>
  <c r="M29" i="2"/>
  <c r="O40" i="2"/>
  <c r="M39" i="2"/>
  <c r="Q23" i="2"/>
  <c r="Q20" i="2"/>
  <c r="Q17" i="2"/>
  <c r="Q24" i="2"/>
  <c r="Q21" i="2"/>
  <c r="Q19" i="2"/>
  <c r="Q22" i="2"/>
  <c r="N10" i="2" l="1"/>
  <c r="M10" i="2"/>
  <c r="O11" i="2"/>
  <c r="Q12" i="2"/>
  <c r="Q40" i="2"/>
  <c r="O39" i="2"/>
  <c r="Q39" i="2" s="1"/>
  <c r="Q30" i="2"/>
  <c r="O29" i="2"/>
  <c r="Q29" i="2" s="1"/>
  <c r="Q14" i="2"/>
  <c r="O13" i="2"/>
  <c r="Q13" i="2" s="1"/>
  <c r="Q35" i="2"/>
  <c r="O34" i="2"/>
  <c r="Q34" i="2" s="1"/>
  <c r="Q11" i="2"/>
  <c r="R11" i="2"/>
  <c r="S11" i="2"/>
  <c r="Q15" i="2"/>
  <c r="Q18" i="2"/>
  <c r="O10" i="2" l="1"/>
  <c r="Q16" i="2"/>
  <c r="Q25" i="2"/>
  <c r="Q10" i="2" l="1"/>
  <c r="R10" i="2"/>
  <c r="S10" i="2"/>
</calcChain>
</file>

<file path=xl/sharedStrings.xml><?xml version="1.0" encoding="utf-8"?>
<sst xmlns="http://schemas.openxmlformats.org/spreadsheetml/2006/main" count="197" uniqueCount="136">
  <si>
    <t>DADOS DO ORÇAMENTO</t>
  </si>
  <si>
    <t>PREFEITURA MUNICIPAL DE SANTO AUGUSTO/RS</t>
  </si>
  <si>
    <t>Data-Referência (SINAPI Porto Alegre)</t>
  </si>
  <si>
    <t>CNPJ: 87.613.105/0001-02</t>
  </si>
  <si>
    <t>BDI</t>
  </si>
  <si>
    <t>Encargos sociais</t>
  </si>
  <si>
    <t>Horista</t>
  </si>
  <si>
    <t>Mensalista</t>
  </si>
  <si>
    <t>PLANILHA ORÇAMENTÁRIA</t>
  </si>
  <si>
    <t>ITEM</t>
  </si>
  <si>
    <t>FONTE</t>
  </si>
  <si>
    <t>CÓDIGO</t>
  </si>
  <si>
    <t>DESCRIÇÃO</t>
  </si>
  <si>
    <t>UNID</t>
  </si>
  <si>
    <t>QUANT</t>
  </si>
  <si>
    <t>BDI %</t>
  </si>
  <si>
    <t>EVENTO</t>
  </si>
  <si>
    <t>CUSTO UNITÁRIO (R$)
MÃO DE OBRA</t>
  </si>
  <si>
    <t>CUSTO UNITÁRIO (R$)
MATERIAL</t>
  </si>
  <si>
    <t>TOTAL UNITÁRIO (R$)</t>
  </si>
  <si>
    <t>TOTAL (R$)
MÃO DE OBRA</t>
  </si>
  <si>
    <t>TOTAL (R$)
MATERIAL</t>
  </si>
  <si>
    <t>TOTAL GERAL (R$)</t>
  </si>
  <si>
    <t>Dados copiados da Planilha Múltipla</t>
  </si>
  <si>
    <t>Teste de arredondamento
células em vermelho tiveram que ter arredondamento de 0,01 na coluna M</t>
  </si>
  <si>
    <t>MO</t>
  </si>
  <si>
    <t>MAT</t>
  </si>
  <si>
    <t>1.</t>
  </si>
  <si>
    <t>-</t>
  </si>
  <si>
    <t>1.1.</t>
  </si>
  <si>
    <t>1.1.1.</t>
  </si>
  <si>
    <t>SINAPI</t>
  </si>
  <si>
    <t>M2</t>
  </si>
  <si>
    <t>1.2.</t>
  </si>
  <si>
    <t>1.2.1.</t>
  </si>
  <si>
    <t>SINAPI-I</t>
  </si>
  <si>
    <t>1.2.2.</t>
  </si>
  <si>
    <t>1.2.3.</t>
  </si>
  <si>
    <t>1.2.4.</t>
  </si>
  <si>
    <t>UN</t>
  </si>
  <si>
    <t>1.2.5.</t>
  </si>
  <si>
    <t>1.2.6.</t>
  </si>
  <si>
    <t>1.2.7.</t>
  </si>
  <si>
    <t>1.2.8.</t>
  </si>
  <si>
    <t>1.2.9.</t>
  </si>
  <si>
    <t>93655</t>
  </si>
  <si>
    <t>1.3.</t>
  </si>
  <si>
    <t>1.3.1.</t>
  </si>
  <si>
    <t>M</t>
  </si>
  <si>
    <t>1.3.2.</t>
  </si>
  <si>
    <t>1.3.3.</t>
  </si>
  <si>
    <t>1.4.</t>
  </si>
  <si>
    <t>1.4.1.</t>
  </si>
  <si>
    <t>1.4.2.</t>
  </si>
  <si>
    <t>1.4.3.</t>
  </si>
  <si>
    <t>1.4.4.</t>
  </si>
  <si>
    <t>001</t>
  </si>
  <si>
    <t>1.5.</t>
  </si>
  <si>
    <t>1.5.1.</t>
  </si>
  <si>
    <t>1.5.2.</t>
  </si>
  <si>
    <t>003</t>
  </si>
  <si>
    <t>1.5.3.</t>
  </si>
  <si>
    <t>004</t>
  </si>
  <si>
    <t>1.5.4.</t>
  </si>
  <si>
    <t>1.6.</t>
  </si>
  <si>
    <t>1.6.1.</t>
  </si>
  <si>
    <t>1.7.</t>
  </si>
  <si>
    <t>1.7.1.</t>
  </si>
  <si>
    <t>Composição</t>
  </si>
  <si>
    <t>ADMINISTRAÇÃO LOCAL</t>
  </si>
  <si>
    <t>Declaro que os custos unitários adotados atendem ao regime de contribuição previdenciária NÃO DESONERADO, sendo esta a alternativa mais adequada para a Administração Pública, e que o detalhamento de encargos sociais atendem ao estabelecido no SINAPI  desta unidade da federação, para mão-de-obra horista e mensalista.</t>
  </si>
  <si>
    <t>Responsável Técnico pela Elaboração do Orçamento:</t>
  </si>
  <si>
    <t>Santo Augusto/RS</t>
  </si>
  <si>
    <t>CABEAMENTO</t>
  </si>
  <si>
    <t>91926</t>
  </si>
  <si>
    <t>CABO DE COBRE FLEXÍVEL ISOLADO, 2,5 MM², ANTI-CHAMA 450/750 V, PARA CIRCUITOS TERMINAIS - FORNECIMENTO E INSTALAÇÃO. AF_03/2023</t>
  </si>
  <si>
    <t>91928</t>
  </si>
  <si>
    <t>CABO DE COBRE FLEXÍVEL ISOLADO, 4 MM², ANTI-CHAMA 450/750 V, PARA CIRCUITOS TERMINAIS - FORNECIMENTO E INSTALAÇÃO. AF_03/2023</t>
  </si>
  <si>
    <t>91930</t>
  </si>
  <si>
    <t>CABO DE COBRE FLEXÍVEL ISOLADO, 6 MM², ANTI-CHAMA 450/750 V, PARA CIRCUITOS TERMINAIS - FORNECIMENTO E INSTALAÇÃO. AF_03/2023</t>
  </si>
  <si>
    <t>DISJUNTORES E PROTEÇÃO</t>
  </si>
  <si>
    <t>DISJUNTOR MONOPOLAR TIPO DIN, CORRENTE NOMINAL DE 20A - FORNECIMENTO E INSTALAÇÃO. AF_07/2025</t>
  </si>
  <si>
    <t>93656</t>
  </si>
  <si>
    <t>DISJUNTOR MONOPOLAR TIPO DIN, CORRENTE NOMINAL DE 25A - FORNECIMENTO E INSTALAÇÃO. AF_07/2025</t>
  </si>
  <si>
    <t>SERVIÇOS FINAIS</t>
  </si>
  <si>
    <t>1.6.2.</t>
  </si>
  <si>
    <t>Ademir Schmadecke Milnikel</t>
  </si>
  <si>
    <t>CREA-RS 231052</t>
  </si>
  <si>
    <t>INSTALAÇÕES ELÉTRICAS RESIDÊNCIA QUE INCENDIOU</t>
  </si>
  <si>
    <t>07-2026</t>
  </si>
  <si>
    <t>90447</t>
  </si>
  <si>
    <t>90456</t>
  </si>
  <si>
    <t>90457</t>
  </si>
  <si>
    <t>97626</t>
  </si>
  <si>
    <t>90466</t>
  </si>
  <si>
    <t>91855</t>
  </si>
  <si>
    <t>91940</t>
  </si>
  <si>
    <t>1873</t>
  </si>
  <si>
    <t>39262</t>
  </si>
  <si>
    <t>91934</t>
  </si>
  <si>
    <t>92008</t>
  </si>
  <si>
    <t>91993</t>
  </si>
  <si>
    <t>92023</t>
  </si>
  <si>
    <t>92027</t>
  </si>
  <si>
    <t>93658</t>
  </si>
  <si>
    <t>106030</t>
  </si>
  <si>
    <t>99811</t>
  </si>
  <si>
    <t>99814</t>
  </si>
  <si>
    <t>INSTALAÇÕES ELÉTRICAS - RESIDENCIAL</t>
  </si>
  <si>
    <t>ENTRADA DE ENERGIA</t>
  </si>
  <si>
    <t>INFRAESTRUTURA</t>
  </si>
  <si>
    <t>MÓDULOS, TOMADAS, LUMINÁRIAS E ACABAMENTOS</t>
  </si>
  <si>
    <t>ENTRADA DE ENERGIA ELÉTRICA, AÉREA, MONOFÁSICA, COM CAIXA DE SOBREPOR, CABO DE 16 MM2 E DISJUNTOR DIN 63A, INCLUSO  POSTE. PADRÃO RGE. FORNECIMENTO E INSTALAÇÃO. AF_12/2025. BASE SINAPI 101490</t>
  </si>
  <si>
    <t>RASGO LINEAR MANUAL EM ALVENARIA, PARA ELETRODUTOS, DIÂMETROS MENORES OU IGUAIS A 40 MM. AF_09/2023</t>
  </si>
  <si>
    <t>QUEBRA EM ALVENARIA PARA INSTALAÇÃO DE CAIXA DE TOMADA (4X4 OU 4X2). AF_09/2023</t>
  </si>
  <si>
    <t>QUEBRA EM ALVENARIA PARA INSTALAÇÃO DE QUADRO DISTRIBUIÇÃO PEQUENO (19X25 CM). AF_09/2023</t>
  </si>
  <si>
    <t>DEMOLIÇÃO DE PILARES E VIGAS EM CONCRETO ARMADO, DE FORMA MANUAL, SEM REAPROVEITAMENTO. AF_09/2023</t>
  </si>
  <si>
    <t>M3</t>
  </si>
  <si>
    <t>CHUMBAMENTO LINEAR EM ALVENARIA PARA RAMAIS/DISTRIBUIÇÃO DE INSTALAÇÕES HIDRÁULICAS COM DIÂMETROS MENORES OU IGUAIS A 40 MM. AF_09/2023</t>
  </si>
  <si>
    <t>ELETRODUTO FLEXÍVEL CORRUGADO REFORÇADO, PVC, DN 25 MM (3/4"), PARA CIRCUITOS TERMINAIS, INSTALADO EM PAREDE - FORNECIMENTO E INSTALAÇÃO. AF_03/2023</t>
  </si>
  <si>
    <t>CAIXA RETANGULAR 4" X 2" MÉDIA (1,30 M DO PISO), PVC, INSTALADA EM PAREDE - FORNECIMENTO E INSTALAÇÃO. AF_03/2023</t>
  </si>
  <si>
    <t>CAIXA DE PASSAGEM, EM PVC, DE 4" X 4", PARA ELETRODUTO FLEXIVEL CORRUGADO</t>
  </si>
  <si>
    <t>QUADRO DE DISTRIBUIÇÃO DE ENERGIA EM PVC, DE EMBUTIR, SEM BARRAMENTO, PARA 6 DISJUNTORES - FORNECIMENTO E INSTALAÇÃO. AF_07/2025</t>
  </si>
  <si>
    <t>1.3.4.</t>
  </si>
  <si>
    <t>CABO MULTIPOLAR DE COBRE, FLEXIVEL, CLASSE 4 OU 5, ISOLACAO EM HEPR, COBERTURA EM PVC-ST2, ANTICHAMA BWF-B, 0,6/1 KV, 3 CONDUTORES DE 16 MM2</t>
  </si>
  <si>
    <t>1.3.5.</t>
  </si>
  <si>
    <t>CABO DE COBRE FLEXÍVEL ISOLADO, 16 MM², ANTI-CHAMA 450/750 V, PARA CIRCUITOS TERMINAIS - FORNECIMENTO E INSTALAÇÃO. AF_03/2023</t>
  </si>
  <si>
    <t>TOMADA BAIXA DE EMBUTIR (2 MÓDULOS), 2P+T 10 A, INCLUINDO SUPORTE E PLACA - FORNECIMENTO E INSTALAÇÃO. AF_03/2023</t>
  </si>
  <si>
    <t>TOMADA ALTA DE EMBUTIR (1 MÓDULO), 2P+T 20 A, INCLUINDO SUPORTE E PLACA - FORNECIMENTO E INSTALAÇÃO. AF_03/2023</t>
  </si>
  <si>
    <t>INTERRUPTOR SIMPLES (1 MÓDULO) COM 1 TOMADA DE EMBUTIR 2P+T 10 A, INCLUINDO SUPORTE E PLACA - FORNECIMENTO E INSTALAÇÃO. AF_03/2023</t>
  </si>
  <si>
    <t>INTERRUPTOR SIMPLES (2 MÓDULOS) COM 1 TOMADA DE EMBUTIR 2P+T 10 A, INCLUINDO SUPORTE E PLACA - FORNECIMENTO E INSTALAÇÃO. AF_03/2023</t>
  </si>
  <si>
    <t>DISJUNTOR MONOPOLAR TIPO DIN, CORRENTE NOMINAL DE 40A - FORNECIMENTO E INSTALAÇÃO. AF_07/2025</t>
  </si>
  <si>
    <t>DISJUNTOR BIPOLAR DR 63A - FORNECIMENTO E INSTALAÇÃO. AF_07/2025</t>
  </si>
  <si>
    <t>LIMPEZA DE CONTRAPISO COM VASSOURA A SECO. AF_10/2025</t>
  </si>
  <si>
    <t>LIMPEZA DE SUPERFÍCIE PISO OU PAREDE COM JATO DE ALTA PRESSÃO. AF_10/2025</t>
  </si>
  <si>
    <t>Prefeitura Municipal de Santo Augusto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</si>
</sst>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43" formatCode="_-* #,##0.00_-;\-* #,##0.00_-;_-* &quot;-&quot;??_-;_-@_-"/>
    <numFmt numFmtId="164" formatCode="General;General;"/>
    <numFmt numFmtId="165" formatCode="0.0%"/>
  </numFmts>
  <fonts count="19">
    <font>
      <sz val="11"/>
      <color theme="1"/>
      <name val="Calibri"/>
      <family val="2"/>
      <scheme val="minor"/>
    </font>
    <font>
      <sz val="11"/>
      <color theme="1"/>
      <name val="Calibri"/>
      <family val="2"/>
      <scheme val="minor"/>
    </font>
    <font>
      <b/>
      <sz val="12"/>
      <name val="Helvetica35-Thin"/>
      <family val="2"/>
    </font>
    <font>
      <sz val="12"/>
      <name val="Arial"/>
      <family val="2"/>
    </font>
    <font>
      <sz val="11"/>
      <name val="Arial"/>
      <family val="2"/>
    </font>
    <font>
      <b/>
      <sz val="9"/>
      <color indexed="8"/>
      <name val="Calibri"/>
      <family val="2"/>
    </font>
    <font>
      <b/>
      <sz val="10"/>
      <name val="Helvetica35-Thin"/>
      <family val="2"/>
    </font>
    <font>
      <b/>
      <sz val="12"/>
      <color indexed="8"/>
      <name val="Calibri"/>
      <family val="2"/>
    </font>
    <font>
      <sz val="9"/>
      <color indexed="8"/>
      <name val="Calibri"/>
      <family val="2"/>
    </font>
    <font>
      <sz val="8"/>
      <color indexed="8"/>
      <name val="Calibri"/>
      <family val="2"/>
    </font>
    <font>
      <sz val="10"/>
      <color indexed="8"/>
      <name val="Calibri"/>
      <family val="2"/>
    </font>
    <font>
      <sz val="11"/>
      <color indexed="8"/>
      <name val="Calibri"/>
      <family val="2"/>
    </font>
    <font>
      <b/>
      <sz val="11"/>
      <color indexed="8"/>
      <name val="Calibri"/>
      <family val="2"/>
    </font>
    <font>
      <b/>
      <sz val="8"/>
      <color indexed="8"/>
      <name val="Calibri"/>
      <family val="2"/>
    </font>
    <font>
      <sz val="8"/>
      <name val="Calibri"/>
      <family val="2"/>
    </font>
    <font>
      <sz val="7"/>
      <color indexed="8"/>
      <name val="Calibri"/>
      <family val="2"/>
    </font>
    <font>
      <sz val="10"/>
      <color theme="1"/>
      <name val="Calibri"/>
      <family val="2"/>
      <scheme val="minor"/>
    </font>
    <font>
      <sz val="10"/>
      <name val="Arial"/>
      <family val="2"/>
    </font>
    <font>
      <sz val="10"/>
      <name val="Calibri"/>
      <family val="2"/>
    </font>
  </fonts>
  <fills count="8">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
      <patternFill patternType="solid">
        <fgColor theme="8" tint="0.59999389629810485"/>
        <bgColor indexed="64"/>
      </patternFill>
    </fill>
    <fill>
      <patternFill patternType="solid">
        <fgColor indexed="43"/>
        <bgColor indexed="64"/>
      </patternFill>
    </fill>
    <fill>
      <patternFill patternType="solid">
        <fgColor rgb="FFFFFF00"/>
        <bgColor indexed="64"/>
      </patternFill>
    </fill>
    <fill>
      <patternFill patternType="solid">
        <fgColor rgb="FF92D05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7" fillId="0" borderId="0"/>
  </cellStyleXfs>
  <cellXfs count="89">
    <xf numFmtId="0" fontId="0" fillId="0" borderId="0" xfId="0"/>
    <xf numFmtId="0" fontId="2" fillId="0" borderId="0" xfId="0" applyFont="1" applyAlignment="1">
      <alignment horizontal="left" vertical="center"/>
    </xf>
    <xf numFmtId="0" fontId="3" fillId="0" borderId="0" xfId="0" applyFont="1"/>
    <xf numFmtId="43" fontId="4" fillId="0" borderId="0" xfId="1" applyFont="1" applyFill="1" applyAlignment="1">
      <alignment horizontal="right"/>
    </xf>
    <xf numFmtId="0" fontId="4" fillId="0" borderId="0" xfId="0" applyFont="1"/>
    <xf numFmtId="0" fontId="4" fillId="0" borderId="0" xfId="0" applyFont="1" applyAlignment="1">
      <alignment wrapText="1"/>
    </xf>
    <xf numFmtId="0" fontId="6" fillId="0" borderId="0" xfId="0" applyFont="1" applyAlignment="1">
      <alignment horizontal="left" vertical="center"/>
    </xf>
    <xf numFmtId="43" fontId="3" fillId="0" borderId="0" xfId="1" applyFont="1" applyFill="1" applyAlignment="1">
      <alignment horizontal="right"/>
    </xf>
    <xf numFmtId="49" fontId="5" fillId="3" borderId="1" xfId="0" applyNumberFormat="1" applyFont="1" applyFill="1" applyBorder="1" applyAlignment="1" applyProtection="1">
      <alignment horizontal="center" vertical="center"/>
      <protection locked="0"/>
    </xf>
    <xf numFmtId="0" fontId="3" fillId="0" borderId="0" xfId="0" applyFont="1" applyAlignment="1">
      <alignment wrapText="1"/>
    </xf>
    <xf numFmtId="10" fontId="5" fillId="3" borderId="1" xfId="2" applyNumberFormat="1" applyFont="1" applyFill="1" applyBorder="1" applyAlignment="1" applyProtection="1">
      <alignment horizontal="center" vertical="center"/>
      <protection locked="0"/>
    </xf>
    <xf numFmtId="43" fontId="3" fillId="0" borderId="0" xfId="0" applyNumberFormat="1" applyFont="1"/>
    <xf numFmtId="0" fontId="5" fillId="2" borderId="1" xfId="0" applyFont="1" applyFill="1" applyBorder="1" applyAlignment="1" applyProtection="1">
      <alignment horizontal="center" vertical="center"/>
      <protection locked="0"/>
    </xf>
    <xf numFmtId="0" fontId="0" fillId="0" borderId="0" xfId="0" applyProtection="1">
      <protection locked="0"/>
    </xf>
    <xf numFmtId="0" fontId="0" fillId="0" borderId="0" xfId="0" applyAlignment="1" applyProtection="1">
      <alignment wrapText="1"/>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41" fontId="8" fillId="0" borderId="8" xfId="0" applyNumberFormat="1" applyFont="1" applyBorder="1" applyAlignment="1" applyProtection="1">
      <alignment horizontal="center" vertical="center"/>
      <protection locked="0"/>
    </xf>
    <xf numFmtId="0" fontId="8" fillId="0" borderId="4"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5" fillId="2" borderId="9" xfId="0" applyFont="1" applyFill="1" applyBorder="1" applyAlignment="1" applyProtection="1">
      <alignment horizontal="left" vertical="center"/>
      <protection locked="0"/>
    </xf>
    <xf numFmtId="0" fontId="5" fillId="2" borderId="10"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left" vertical="center"/>
      <protection locked="0"/>
    </xf>
    <xf numFmtId="164" fontId="5" fillId="2" borderId="10" xfId="0" applyNumberFormat="1" applyFont="1" applyFill="1" applyBorder="1" applyAlignment="1" applyProtection="1">
      <alignment vertical="center" wrapText="1"/>
      <protection locked="0"/>
    </xf>
    <xf numFmtId="164" fontId="8" fillId="2" borderId="1" xfId="0" applyNumberFormat="1" applyFont="1" applyFill="1" applyBorder="1" applyAlignment="1" applyProtection="1">
      <alignment vertical="center"/>
      <protection locked="0"/>
    </xf>
    <xf numFmtId="164" fontId="10" fillId="2" borderId="11" xfId="0" applyNumberFormat="1" applyFont="1" applyFill="1" applyBorder="1" applyAlignment="1" applyProtection="1">
      <alignment vertical="center"/>
      <protection locked="0"/>
    </xf>
    <xf numFmtId="164" fontId="10" fillId="2" borderId="10" xfId="0" applyNumberFormat="1" applyFont="1" applyFill="1" applyBorder="1" applyAlignment="1" applyProtection="1">
      <alignment vertical="center"/>
      <protection locked="0"/>
    </xf>
    <xf numFmtId="43" fontId="11" fillId="2" borderId="10" xfId="1" applyFont="1" applyFill="1" applyBorder="1" applyAlignment="1" applyProtection="1">
      <alignment vertical="center"/>
      <protection locked="0"/>
    </xf>
    <xf numFmtId="43" fontId="11" fillId="2" borderId="1" xfId="1" applyFont="1" applyFill="1" applyBorder="1" applyAlignment="1" applyProtection="1">
      <alignment vertical="center"/>
      <protection locked="0"/>
    </xf>
    <xf numFmtId="43" fontId="11" fillId="2" borderId="11" xfId="1" applyFont="1" applyFill="1" applyBorder="1" applyAlignment="1" applyProtection="1">
      <alignment vertical="center"/>
      <protection locked="0"/>
    </xf>
    <xf numFmtId="43" fontId="12" fillId="2" borderId="9" xfId="1" applyFont="1" applyFill="1" applyBorder="1" applyAlignment="1" applyProtection="1">
      <alignment horizontal="right" vertical="center"/>
      <protection locked="0"/>
    </xf>
    <xf numFmtId="43" fontId="5" fillId="2" borderId="12" xfId="1" applyFont="1" applyFill="1" applyBorder="1" applyAlignment="1" applyProtection="1">
      <alignment horizontal="right" vertical="center" wrapText="1"/>
      <protection locked="0"/>
    </xf>
    <xf numFmtId="43" fontId="13" fillId="0" borderId="0" xfId="1" applyFont="1" applyAlignment="1" applyProtection="1">
      <alignment horizontal="left" vertical="center" wrapText="1"/>
      <protection locked="0"/>
    </xf>
    <xf numFmtId="165" fontId="9" fillId="0" borderId="1" xfId="2" applyNumberFormat="1"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5" fillId="2" borderId="11" xfId="0" quotePrefix="1" applyFont="1" applyFill="1" applyBorder="1" applyAlignment="1" applyProtection="1">
      <alignment horizontal="left" vertical="center"/>
      <protection locked="0"/>
    </xf>
    <xf numFmtId="164" fontId="5" fillId="2" borderId="10" xfId="0" applyNumberFormat="1" applyFont="1" applyFill="1" applyBorder="1" applyAlignment="1" applyProtection="1">
      <alignment horizontal="left" vertical="center" wrapText="1"/>
      <protection locked="0"/>
    </xf>
    <xf numFmtId="164" fontId="8" fillId="2" borderId="1" xfId="0" applyNumberFormat="1" applyFont="1" applyFill="1" applyBorder="1" applyAlignment="1" applyProtection="1">
      <alignment horizontal="left" vertical="center" wrapText="1"/>
      <protection locked="0"/>
    </xf>
    <xf numFmtId="164" fontId="10" fillId="2" borderId="11" xfId="0" applyNumberFormat="1" applyFont="1" applyFill="1" applyBorder="1" applyAlignment="1" applyProtection="1">
      <alignment horizontal="left" vertical="center" wrapText="1"/>
      <protection locked="0"/>
    </xf>
    <xf numFmtId="164" fontId="10" fillId="2" borderId="10" xfId="0" applyNumberFormat="1" applyFont="1" applyFill="1" applyBorder="1" applyAlignment="1" applyProtection="1">
      <alignment horizontal="left" vertical="center" wrapText="1"/>
      <protection locked="0"/>
    </xf>
    <xf numFmtId="43" fontId="11" fillId="2" borderId="10" xfId="1" applyFont="1" applyFill="1" applyBorder="1" applyAlignment="1" applyProtection="1">
      <alignment horizontal="left" vertical="center"/>
      <protection locked="0"/>
    </xf>
    <xf numFmtId="43" fontId="11" fillId="2" borderId="1" xfId="1" applyFont="1" applyFill="1" applyBorder="1" applyAlignment="1" applyProtection="1">
      <alignment horizontal="left" vertical="center"/>
      <protection locked="0"/>
    </xf>
    <xf numFmtId="43" fontId="11" fillId="2" borderId="11" xfId="1" applyFont="1" applyFill="1" applyBorder="1" applyAlignment="1" applyProtection="1">
      <alignment horizontal="left" vertical="center"/>
      <protection locked="0"/>
    </xf>
    <xf numFmtId="165" fontId="14" fillId="0" borderId="1" xfId="2" applyNumberFormat="1" applyFont="1" applyBorder="1" applyAlignment="1" applyProtection="1">
      <alignment horizontal="center" vertical="center"/>
      <protection locked="0"/>
    </xf>
    <xf numFmtId="0" fontId="8" fillId="0" borderId="13" xfId="0" applyFont="1" applyBorder="1" applyAlignment="1" applyProtection="1">
      <alignment horizontal="left" vertical="center"/>
      <protection locked="0"/>
    </xf>
    <xf numFmtId="0" fontId="8" fillId="4" borderId="10" xfId="0" applyFont="1" applyFill="1" applyBorder="1" applyAlignment="1" applyProtection="1">
      <alignment horizontal="center" vertical="center" wrapText="1"/>
      <protection locked="0"/>
    </xf>
    <xf numFmtId="0" fontId="8" fillId="5" borderId="11" xfId="0" quotePrefix="1" applyFont="1" applyFill="1" applyBorder="1" applyAlignment="1" applyProtection="1">
      <alignment horizontal="center" vertical="center" wrapText="1"/>
      <protection locked="0"/>
    </xf>
    <xf numFmtId="2" fontId="8" fillId="0" borderId="10" xfId="0" applyNumberFormat="1" applyFont="1" applyBorder="1" applyAlignment="1" applyProtection="1">
      <alignment horizontal="left" vertical="center" wrapText="1"/>
      <protection locked="0"/>
    </xf>
    <xf numFmtId="41" fontId="8" fillId="0" borderId="1" xfId="0" applyNumberFormat="1" applyFont="1" applyBorder="1" applyAlignment="1" applyProtection="1">
      <alignment horizontal="center" vertical="center"/>
      <protection locked="0"/>
    </xf>
    <xf numFmtId="43" fontId="10" fillId="0" borderId="11" xfId="1" applyFont="1" applyFill="1" applyBorder="1" applyAlignment="1" applyProtection="1">
      <alignment horizontal="right" vertical="center"/>
      <protection locked="0"/>
    </xf>
    <xf numFmtId="10" fontId="10" fillId="0" borderId="10" xfId="1" applyNumberFormat="1" applyFont="1" applyFill="1" applyBorder="1" applyAlignment="1" applyProtection="1">
      <alignment horizontal="right" vertical="center"/>
      <protection locked="0"/>
    </xf>
    <xf numFmtId="43" fontId="15" fillId="0" borderId="11" xfId="1" applyFont="1" applyFill="1" applyBorder="1" applyAlignment="1" applyProtection="1">
      <alignment horizontal="left" vertical="center" wrapText="1"/>
      <protection locked="0"/>
    </xf>
    <xf numFmtId="43" fontId="11" fillId="3" borderId="10" xfId="1" applyFont="1" applyFill="1" applyBorder="1" applyAlignment="1" applyProtection="1">
      <alignment horizontal="right" vertical="center"/>
      <protection locked="0"/>
    </xf>
    <xf numFmtId="43" fontId="11" fillId="3" borderId="1" xfId="1" applyFont="1" applyFill="1" applyBorder="1" applyAlignment="1" applyProtection="1">
      <alignment horizontal="right" vertical="center"/>
      <protection locked="0"/>
    </xf>
    <xf numFmtId="43" fontId="11" fillId="5" borderId="11" xfId="1" applyFont="1" applyFill="1" applyBorder="1" applyAlignment="1" applyProtection="1">
      <alignment horizontal="right" vertical="center"/>
      <protection locked="0"/>
    </xf>
    <xf numFmtId="43" fontId="11" fillId="5" borderId="9" xfId="1" applyFont="1" applyFill="1" applyBorder="1" applyAlignment="1" applyProtection="1">
      <alignment horizontal="right" vertical="center"/>
      <protection locked="0"/>
    </xf>
    <xf numFmtId="43" fontId="11" fillId="5" borderId="14" xfId="1" applyFont="1" applyFill="1" applyBorder="1" applyAlignment="1" applyProtection="1">
      <alignment horizontal="right" vertical="center"/>
      <protection locked="0"/>
    </xf>
    <xf numFmtId="43" fontId="9" fillId="0" borderId="12" xfId="1" applyFont="1" applyBorder="1" applyAlignment="1" applyProtection="1">
      <alignment horizontal="center" vertical="center" wrapText="1"/>
      <protection locked="0"/>
    </xf>
    <xf numFmtId="165" fontId="14" fillId="6" borderId="1" xfId="2" applyNumberFormat="1" applyFont="1" applyFill="1" applyBorder="1" applyAlignment="1" applyProtection="1">
      <alignment horizontal="center" vertical="center"/>
      <protection locked="0"/>
    </xf>
    <xf numFmtId="165" fontId="9" fillId="7" borderId="1" xfId="2" applyNumberFormat="1" applyFont="1" applyFill="1" applyBorder="1" applyAlignment="1" applyProtection="1">
      <alignment horizontal="center" vertical="center"/>
      <protection locked="0"/>
    </xf>
    <xf numFmtId="43" fontId="11" fillId="5" borderId="9" xfId="1" applyNumberFormat="1" applyFont="1" applyFill="1" applyBorder="1" applyAlignment="1" applyProtection="1">
      <alignment horizontal="right" vertical="center"/>
      <protection locked="0"/>
    </xf>
    <xf numFmtId="0" fontId="16" fillId="0" borderId="0" xfId="0" applyFont="1" applyProtection="1">
      <protection locked="0"/>
    </xf>
    <xf numFmtId="0" fontId="18" fillId="0" borderId="0" xfId="3" applyFont="1" applyAlignment="1">
      <alignment vertical="center"/>
    </xf>
    <xf numFmtId="0" fontId="0" fillId="0" borderId="0" xfId="0" applyAlignment="1" applyProtection="1">
      <alignment horizontal="right"/>
      <protection locked="0"/>
    </xf>
    <xf numFmtId="0" fontId="0" fillId="0" borderId="15" xfId="0" applyBorder="1" applyProtection="1">
      <protection locked="0"/>
    </xf>
    <xf numFmtId="0" fontId="16" fillId="0" borderId="0" xfId="0" applyFont="1" applyAlignment="1" applyProtection="1">
      <alignment horizontal="right"/>
      <protection locked="0"/>
    </xf>
    <xf numFmtId="14" fontId="0" fillId="0" borderId="0" xfId="0" applyNumberFormat="1" applyAlignment="1" applyProtection="1">
      <alignment horizontal="right"/>
      <protection locked="0"/>
    </xf>
    <xf numFmtId="0" fontId="0" fillId="0" borderId="0" xfId="0" applyAlignment="1" applyProtection="1">
      <alignment horizontal="center"/>
      <protection locked="0"/>
    </xf>
    <xf numFmtId="0" fontId="0" fillId="0" borderId="0" xfId="0" applyAlignment="1" applyProtection="1">
      <alignment horizontal="center" wrapText="1"/>
      <protection locked="0"/>
    </xf>
    <xf numFmtId="0" fontId="0" fillId="0" borderId="0" xfId="0" applyAlignment="1" applyProtection="1">
      <alignment horizontal="center" wrapText="1"/>
      <protection locked="0"/>
    </xf>
    <xf numFmtId="0" fontId="5" fillId="2" borderId="1" xfId="0" applyFont="1" applyFill="1" applyBorder="1" applyAlignment="1" applyProtection="1">
      <alignment horizontal="center" vertical="center"/>
      <protection locked="0"/>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8" fillId="0" borderId="16" xfId="0" applyFont="1" applyBorder="1" applyAlignment="1" applyProtection="1">
      <alignment horizontal="left" vertical="center"/>
      <protection locked="0"/>
    </xf>
    <xf numFmtId="0" fontId="8" fillId="4" borderId="17" xfId="0" applyFont="1" applyFill="1" applyBorder="1" applyAlignment="1" applyProtection="1">
      <alignment horizontal="center" vertical="center" wrapText="1"/>
      <protection locked="0"/>
    </xf>
    <xf numFmtId="0" fontId="8" fillId="5" borderId="18" xfId="0" quotePrefix="1" applyFont="1" applyFill="1" applyBorder="1" applyAlignment="1" applyProtection="1">
      <alignment horizontal="center" vertical="center" wrapText="1"/>
      <protection locked="0"/>
    </xf>
    <xf numFmtId="2" fontId="8" fillId="0" borderId="17" xfId="0" applyNumberFormat="1" applyFont="1" applyBorder="1" applyAlignment="1" applyProtection="1">
      <alignment horizontal="left" vertical="center" wrapText="1"/>
      <protection locked="0"/>
    </xf>
    <xf numFmtId="41" fontId="8" fillId="0" borderId="19" xfId="0" applyNumberFormat="1" applyFont="1" applyBorder="1" applyAlignment="1" applyProtection="1">
      <alignment horizontal="center" vertical="center"/>
      <protection locked="0"/>
    </xf>
    <xf numFmtId="43" fontId="10" fillId="0" borderId="18" xfId="1" applyFont="1" applyFill="1" applyBorder="1" applyAlignment="1" applyProtection="1">
      <alignment horizontal="right" vertical="center"/>
      <protection locked="0"/>
    </xf>
    <xf numFmtId="10" fontId="10" fillId="0" borderId="17" xfId="1" applyNumberFormat="1" applyFont="1" applyFill="1" applyBorder="1" applyAlignment="1" applyProtection="1">
      <alignment horizontal="right" vertical="center"/>
      <protection locked="0"/>
    </xf>
    <xf numFmtId="43" fontId="15" fillId="0" borderId="18" xfId="1" applyFont="1" applyFill="1" applyBorder="1" applyAlignment="1" applyProtection="1">
      <alignment horizontal="left" vertical="center" wrapText="1"/>
      <protection locked="0"/>
    </xf>
    <xf numFmtId="43" fontId="11" fillId="3" borderId="17" xfId="1" applyFont="1" applyFill="1" applyBorder="1" applyAlignment="1" applyProtection="1">
      <alignment horizontal="right" vertical="center"/>
      <protection locked="0"/>
    </xf>
    <xf numFmtId="43" fontId="11" fillId="3" borderId="19" xfId="1" applyFont="1" applyFill="1" applyBorder="1" applyAlignment="1" applyProtection="1">
      <alignment horizontal="right" vertical="center"/>
      <protection locked="0"/>
    </xf>
    <xf numFmtId="43" fontId="11" fillId="5" borderId="18" xfId="1" applyFont="1" applyFill="1" applyBorder="1" applyAlignment="1" applyProtection="1">
      <alignment horizontal="right" vertical="center"/>
      <protection locked="0"/>
    </xf>
    <xf numFmtId="43" fontId="11" fillId="5" borderId="20" xfId="1" applyNumberFormat="1" applyFont="1" applyFill="1" applyBorder="1" applyAlignment="1" applyProtection="1">
      <alignment horizontal="right" vertical="center"/>
      <protection locked="0"/>
    </xf>
    <xf numFmtId="43" fontId="11" fillId="5" borderId="21" xfId="1" applyFont="1" applyFill="1" applyBorder="1" applyAlignment="1" applyProtection="1">
      <alignment horizontal="right" vertical="center"/>
      <protection locked="0"/>
    </xf>
  </cellXfs>
  <cellStyles count="4">
    <cellStyle name="Normal" xfId="0" builtinId="0"/>
    <cellStyle name="Normal 2" xfId="3"/>
    <cellStyle name="Porcentagem" xfId="2" builtinId="5"/>
    <cellStyle name="Vírgula" xfId="1" builtinId="3"/>
  </cellStyles>
  <dxfs count="340">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MUNICIPIO%20DE%20NOVA%20RAMADA\NOVA%20RAMADA%202017\SECRETARIA%20DE%20EDUCA&#199;&#195;O\REFORMA%20PISO%20GIN&#193;SIO%20SEDE\OR&#199;AMENTO%20-%20R1\PLANILHA%20M&#218;LTIPLA%20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SUPLAN/2025/HABITA&#199;&#195;O/A%20CASA%20&#201;%20SUA%20-%20Mateus/PROJETO%20CASAS/OR&#199;AMENTO/PM%203.07%20teste%20PO%20A%20CASA%20&#201;%20SUA%20fixa%20descri&#231;&#227;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SESUPLAN/2026/SME/EL&#201;TRICA%20VOV&#211;%20AM&#193;LIA/OR&#199;AMENTO/Planilha_Multipla_El&#233;trica_Vov&#243;Am&#225;lia.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lanilha_Multipla_El&#233;trica_Dona%20Tonh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al"/>
      <sheetName val="Novo!"/>
      <sheetName val="Dados"/>
      <sheetName val="BDI"/>
      <sheetName val="Orçamento"/>
      <sheetName val="Memória"/>
      <sheetName val="Comp"/>
      <sheetName val="Cot"/>
      <sheetName val="CronoFF"/>
      <sheetName val="QCI"/>
      <sheetName val="Memorial Descritivo"/>
      <sheetName val="Licitação"/>
      <sheetName val="CronoFF-L"/>
      <sheetName val="QCI-L"/>
      <sheetName val="BM"/>
      <sheetName val="RRE"/>
      <sheetName val="OFÍCIO"/>
      <sheetName val="CC"/>
    </sheetNames>
    <sheetDataSet>
      <sheetData sheetId="0" refreshError="1"/>
      <sheetData sheetId="1" refreshError="1"/>
      <sheetData sheetId="2">
        <row r="29">
          <cell r="G29">
            <v>42767</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O"/>
      <sheetName val="MENU"/>
      <sheetName val="DADOS"/>
      <sheetName val="BDI"/>
      <sheetName val="ORÇAMENTO"/>
      <sheetName val="EVENTOS"/>
      <sheetName val="CÁLCULO"/>
      <sheetName val="CRONOPLE"/>
      <sheetName val="CRONO"/>
      <sheetName val="QCI"/>
      <sheetName val="PLE"/>
      <sheetName val="BM"/>
      <sheetName val="RRE"/>
      <sheetName val="OFÍCIO"/>
    </sheetNames>
    <sheetDataSet>
      <sheetData sheetId="0" refreshError="1"/>
      <sheetData sheetId="1" refreshError="1"/>
      <sheetData sheetId="2">
        <row r="31">
          <cell r="F31" t="str">
            <v>TransfereGOV</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O"/>
      <sheetName val="MENU"/>
      <sheetName val="DADOS"/>
      <sheetName val="BDI"/>
      <sheetName val="ORÇAMENTO"/>
      <sheetName val="EVENTOS"/>
      <sheetName val="CÁLCULO"/>
      <sheetName val="CRONOPLE"/>
      <sheetName val="CRONO"/>
      <sheetName val="QCI"/>
      <sheetName val="PLE"/>
      <sheetName val="BM"/>
      <sheetName val="RRE"/>
      <sheetName val="OFÍCIO"/>
      <sheetName val="PO-PLE"/>
      <sheetName val="CFF-PLE"/>
      <sheetName val="PO-BM"/>
      <sheetName val="CFF-BM"/>
    </sheetNames>
    <sheetDataSet>
      <sheetData sheetId="0"/>
      <sheetData sheetId="1"/>
      <sheetData sheetId="2">
        <row r="3">
          <cell r="AV3" t="str">
            <v>%CT</v>
          </cell>
        </row>
        <row r="4">
          <cell r="AV4" t="str">
            <v>°C</v>
          </cell>
        </row>
        <row r="5">
          <cell r="AV5" t="str">
            <v>°F</v>
          </cell>
        </row>
        <row r="6">
          <cell r="AV6" t="str">
            <v>100M</v>
          </cell>
        </row>
        <row r="7">
          <cell r="AV7" t="str">
            <v>18L</v>
          </cell>
        </row>
        <row r="8">
          <cell r="AV8" t="str">
            <v>200KG</v>
          </cell>
        </row>
        <row r="9">
          <cell r="AV9" t="str">
            <v>250G</v>
          </cell>
        </row>
        <row r="10">
          <cell r="AV10" t="str">
            <v>310ML</v>
          </cell>
        </row>
        <row r="11">
          <cell r="AV11" t="str">
            <v>50KG</v>
          </cell>
        </row>
        <row r="12">
          <cell r="AV12" t="str">
            <v>A</v>
          </cell>
        </row>
        <row r="13">
          <cell r="AV13" t="str">
            <v>ACA/ACC</v>
          </cell>
        </row>
        <row r="14">
          <cell r="AV14" t="str">
            <v>AH</v>
          </cell>
        </row>
        <row r="15">
          <cell r="AV15" t="str">
            <v>AH/H/V</v>
          </cell>
        </row>
        <row r="16">
          <cell r="AV16" t="str">
            <v>AM</v>
          </cell>
        </row>
        <row r="17">
          <cell r="AV17" t="str">
            <v>AM0/4ML</v>
          </cell>
        </row>
        <row r="18">
          <cell r="AV18" t="str">
            <v>AM0/5ML</v>
          </cell>
        </row>
        <row r="19">
          <cell r="AV19" t="str">
            <v>AM1/5ML</v>
          </cell>
        </row>
        <row r="20">
          <cell r="AV20" t="str">
            <v>AM10ML</v>
          </cell>
        </row>
        <row r="21">
          <cell r="AV21" t="str">
            <v>AM1ML</v>
          </cell>
        </row>
        <row r="22">
          <cell r="AV22" t="str">
            <v>AM2/5ML</v>
          </cell>
        </row>
        <row r="23">
          <cell r="AV23" t="str">
            <v>AM2ML</v>
          </cell>
        </row>
        <row r="24">
          <cell r="AV24" t="str">
            <v>AM3ML</v>
          </cell>
        </row>
        <row r="25">
          <cell r="AV25" t="str">
            <v>AM4ML</v>
          </cell>
        </row>
        <row r="26">
          <cell r="AV26" t="str">
            <v>AM5ML</v>
          </cell>
        </row>
        <row r="27">
          <cell r="AV27" t="str">
            <v>AM6ML</v>
          </cell>
        </row>
        <row r="28">
          <cell r="AV28" t="str">
            <v>AM7ML</v>
          </cell>
        </row>
        <row r="29">
          <cell r="AV29" t="str">
            <v>ANO</v>
          </cell>
        </row>
        <row r="30">
          <cell r="AV30" t="str">
            <v>ANOS</v>
          </cell>
        </row>
        <row r="31">
          <cell r="AV31" t="str">
            <v>ARR</v>
          </cell>
        </row>
        <row r="32">
          <cell r="AV32" t="str">
            <v>AWG</v>
          </cell>
        </row>
        <row r="33">
          <cell r="AV33" t="str">
            <v>BAR</v>
          </cell>
        </row>
        <row r="34">
          <cell r="AV34" t="str">
            <v>BAR.</v>
          </cell>
        </row>
        <row r="35">
          <cell r="AV35" t="str">
            <v>BD</v>
          </cell>
        </row>
        <row r="36">
          <cell r="AV36" t="str">
            <v>BIS</v>
          </cell>
        </row>
        <row r="37">
          <cell r="AV37" t="str">
            <v>BIS/GL</v>
          </cell>
        </row>
        <row r="38">
          <cell r="AV38" t="str">
            <v>BIS1/65G</v>
          </cell>
        </row>
        <row r="39">
          <cell r="AV39" t="str">
            <v>BIS1/8G</v>
          </cell>
        </row>
        <row r="40">
          <cell r="AV40" t="str">
            <v>BIS100G</v>
          </cell>
        </row>
        <row r="41">
          <cell r="AV41" t="str">
            <v>BIS10G</v>
          </cell>
        </row>
        <row r="42">
          <cell r="AV42" t="str">
            <v>BIS135G</v>
          </cell>
        </row>
        <row r="43">
          <cell r="AV43" t="str">
            <v>BIS13G</v>
          </cell>
        </row>
        <row r="44">
          <cell r="AV44" t="str">
            <v>BIS14G</v>
          </cell>
        </row>
        <row r="45">
          <cell r="AV45" t="str">
            <v>BIS15G</v>
          </cell>
        </row>
        <row r="46">
          <cell r="AV46" t="str">
            <v>BIS1G</v>
          </cell>
        </row>
        <row r="47">
          <cell r="AV47" t="str">
            <v>BIS20G</v>
          </cell>
        </row>
        <row r="48">
          <cell r="AV48" t="str">
            <v>BIS25G</v>
          </cell>
        </row>
        <row r="49">
          <cell r="AV49" t="str">
            <v>BIS28/8G</v>
          </cell>
        </row>
        <row r="50">
          <cell r="AV50" t="str">
            <v>BIS28G</v>
          </cell>
        </row>
        <row r="51">
          <cell r="AV51" t="str">
            <v>BIS2G</v>
          </cell>
        </row>
        <row r="52">
          <cell r="AV52" t="str">
            <v>BIS3/5G</v>
          </cell>
        </row>
        <row r="53">
          <cell r="AV53" t="str">
            <v>BIS30G</v>
          </cell>
        </row>
        <row r="54">
          <cell r="AV54" t="str">
            <v>BIS30ML</v>
          </cell>
        </row>
        <row r="55">
          <cell r="AV55" t="str">
            <v>BIS40G</v>
          </cell>
        </row>
        <row r="56">
          <cell r="AV56" t="str">
            <v>BIS43G</v>
          </cell>
        </row>
        <row r="57">
          <cell r="AV57" t="str">
            <v>BIS45G</v>
          </cell>
        </row>
        <row r="58">
          <cell r="AV58" t="str">
            <v>BIS47G</v>
          </cell>
        </row>
        <row r="59">
          <cell r="AV59" t="str">
            <v>BIS4G</v>
          </cell>
        </row>
        <row r="60">
          <cell r="AV60" t="str">
            <v>BIS50G</v>
          </cell>
        </row>
        <row r="61">
          <cell r="AV61" t="str">
            <v>BIS55G</v>
          </cell>
        </row>
        <row r="62">
          <cell r="AV62" t="str">
            <v>BIS56G</v>
          </cell>
        </row>
        <row r="63">
          <cell r="AV63" t="str">
            <v>BIS5G</v>
          </cell>
        </row>
        <row r="64">
          <cell r="AV64" t="str">
            <v>BIS60G</v>
          </cell>
        </row>
        <row r="65">
          <cell r="AV65" t="str">
            <v>BIS6G</v>
          </cell>
        </row>
        <row r="66">
          <cell r="AV66" t="str">
            <v>BIS7/5G</v>
          </cell>
        </row>
        <row r="67">
          <cell r="AV67" t="str">
            <v>BIS70G</v>
          </cell>
        </row>
        <row r="68">
          <cell r="AV68" t="str">
            <v>BIS80G</v>
          </cell>
        </row>
        <row r="69">
          <cell r="AV69" t="str">
            <v>BIS90G</v>
          </cell>
        </row>
        <row r="70">
          <cell r="AV70" t="str">
            <v>BIT</v>
          </cell>
        </row>
        <row r="71">
          <cell r="AV71" t="str">
            <v>BL</v>
          </cell>
        </row>
        <row r="72">
          <cell r="AV72" t="str">
            <v>BLIS</v>
          </cell>
        </row>
        <row r="73">
          <cell r="AV73" t="str">
            <v>BLIS21CP</v>
          </cell>
        </row>
        <row r="74">
          <cell r="AV74" t="str">
            <v>BLIS35CP</v>
          </cell>
        </row>
        <row r="75">
          <cell r="AV75" t="str">
            <v>BOB</v>
          </cell>
        </row>
        <row r="76">
          <cell r="AV76" t="str">
            <v>BOL</v>
          </cell>
        </row>
        <row r="77">
          <cell r="AV77" t="str">
            <v>BOM</v>
          </cell>
        </row>
        <row r="78">
          <cell r="AV78" t="str">
            <v>BPM</v>
          </cell>
        </row>
        <row r="79">
          <cell r="AV79" t="str">
            <v>BPS</v>
          </cell>
        </row>
        <row r="80">
          <cell r="AV80" t="str">
            <v>BR</v>
          </cell>
        </row>
        <row r="81">
          <cell r="AV81" t="str">
            <v>BRI</v>
          </cell>
        </row>
        <row r="82">
          <cell r="AV82" t="str">
            <v>BTJ</v>
          </cell>
        </row>
        <row r="83">
          <cell r="AV83" t="str">
            <v>BTU</v>
          </cell>
        </row>
        <row r="84">
          <cell r="AV84" t="str">
            <v>BTU/H</v>
          </cell>
        </row>
        <row r="85">
          <cell r="AV85" t="str">
            <v>BWG</v>
          </cell>
        </row>
        <row r="86">
          <cell r="AV86" t="str">
            <v>C</v>
          </cell>
        </row>
        <row r="87">
          <cell r="AV87" t="str">
            <v>CA</v>
          </cell>
        </row>
        <row r="88">
          <cell r="AV88" t="str">
            <v>CAD</v>
          </cell>
        </row>
        <row r="89">
          <cell r="AV89" t="str">
            <v>CAL/G</v>
          </cell>
        </row>
        <row r="90">
          <cell r="AV90" t="str">
            <v>CAPS</v>
          </cell>
        </row>
        <row r="91">
          <cell r="AV91" t="str">
            <v>CAR</v>
          </cell>
        </row>
        <row r="92">
          <cell r="AV92" t="str">
            <v>CC</v>
          </cell>
        </row>
        <row r="93">
          <cell r="AV93" t="str">
            <v>CD</v>
          </cell>
        </row>
        <row r="94">
          <cell r="AV94" t="str">
            <v>CD/M2</v>
          </cell>
        </row>
        <row r="95">
          <cell r="AV95" t="str">
            <v>CENTO</v>
          </cell>
        </row>
        <row r="96">
          <cell r="AV96" t="str">
            <v>CG</v>
          </cell>
        </row>
        <row r="97">
          <cell r="AV97" t="str">
            <v>CH</v>
          </cell>
        </row>
        <row r="98">
          <cell r="AV98" t="str">
            <v>CHI</v>
          </cell>
        </row>
        <row r="99">
          <cell r="AV99" t="str">
            <v>CHP</v>
          </cell>
        </row>
        <row r="100">
          <cell r="AV100" t="str">
            <v>CHP</v>
          </cell>
        </row>
        <row r="101">
          <cell r="AV101" t="str">
            <v>CI</v>
          </cell>
        </row>
        <row r="102">
          <cell r="AV102" t="str">
            <v>CIL</v>
          </cell>
        </row>
        <row r="103">
          <cell r="AV103" t="str">
            <v>CIN</v>
          </cell>
        </row>
        <row r="104">
          <cell r="AV104" t="str">
            <v>CJ</v>
          </cell>
        </row>
        <row r="105">
          <cell r="AV105" t="str">
            <v>CL</v>
          </cell>
        </row>
        <row r="106">
          <cell r="AV106" t="str">
            <v>CM</v>
          </cell>
        </row>
        <row r="107">
          <cell r="AV107" t="str">
            <v>CM/POL</v>
          </cell>
        </row>
        <row r="108">
          <cell r="AV108" t="str">
            <v>CM2</v>
          </cell>
        </row>
        <row r="109">
          <cell r="AV109" t="str">
            <v>CM2/H</v>
          </cell>
        </row>
        <row r="110">
          <cell r="AV110" t="str">
            <v>CM2/M</v>
          </cell>
        </row>
        <row r="111">
          <cell r="AV111" t="str">
            <v>CM3</v>
          </cell>
        </row>
        <row r="112">
          <cell r="AV112" t="str">
            <v>CM³/H</v>
          </cell>
        </row>
        <row r="113">
          <cell r="AV113" t="str">
            <v>CM³/MIN</v>
          </cell>
        </row>
        <row r="114">
          <cell r="AV114" t="str">
            <v>CNT</v>
          </cell>
        </row>
        <row r="115">
          <cell r="AV115" t="str">
            <v>CO</v>
          </cell>
        </row>
        <row r="116">
          <cell r="AV116" t="str">
            <v>COL</v>
          </cell>
        </row>
        <row r="117">
          <cell r="AV117" t="str">
            <v>COMP</v>
          </cell>
        </row>
        <row r="118">
          <cell r="AV118" t="str">
            <v>COMPR</v>
          </cell>
        </row>
        <row r="119">
          <cell r="AV119" t="str">
            <v>CÓPIA</v>
          </cell>
        </row>
        <row r="120">
          <cell r="AV120" t="str">
            <v>COPO</v>
          </cell>
        </row>
        <row r="121">
          <cell r="AV121" t="str">
            <v>CP</v>
          </cell>
        </row>
        <row r="122">
          <cell r="AV122" t="str">
            <v>CPL</v>
          </cell>
        </row>
        <row r="123">
          <cell r="AV123" t="str">
            <v>CPM</v>
          </cell>
        </row>
        <row r="124">
          <cell r="AV124" t="str">
            <v>CPS</v>
          </cell>
        </row>
        <row r="125">
          <cell r="AV125" t="str">
            <v>CRT</v>
          </cell>
        </row>
        <row r="126">
          <cell r="AV126" t="str">
            <v>CS</v>
          </cell>
        </row>
        <row r="127">
          <cell r="AV127" t="str">
            <v>CST</v>
          </cell>
        </row>
        <row r="128">
          <cell r="AV128" t="str">
            <v>CT</v>
          </cell>
        </row>
        <row r="129">
          <cell r="AV129" t="str">
            <v>CTE</v>
          </cell>
        </row>
        <row r="130">
          <cell r="AV130" t="str">
            <v>CV</v>
          </cell>
        </row>
        <row r="131">
          <cell r="AV131" t="str">
            <v>CX</v>
          </cell>
        </row>
        <row r="132">
          <cell r="AV132" t="str">
            <v>CX100UN</v>
          </cell>
        </row>
        <row r="133">
          <cell r="AV133" t="str">
            <v>CX40UN</v>
          </cell>
        </row>
        <row r="134">
          <cell r="AV134" t="str">
            <v>D</v>
          </cell>
        </row>
        <row r="135">
          <cell r="AV135" t="str">
            <v>DAG</v>
          </cell>
        </row>
        <row r="136">
          <cell r="AV136" t="str">
            <v>DAL</v>
          </cell>
        </row>
        <row r="137">
          <cell r="AV137" t="str">
            <v>DAM</v>
          </cell>
        </row>
        <row r="138">
          <cell r="AV138" t="str">
            <v>DAN</v>
          </cell>
        </row>
        <row r="139">
          <cell r="AV139" t="str">
            <v>DB</v>
          </cell>
        </row>
        <row r="140">
          <cell r="AV140" t="str">
            <v>DBM</v>
          </cell>
        </row>
        <row r="141">
          <cell r="AV141" t="str">
            <v>DG</v>
          </cell>
        </row>
        <row r="142">
          <cell r="AV142" t="str">
            <v>DGT</v>
          </cell>
        </row>
        <row r="143">
          <cell r="AV143" t="str">
            <v>DIA</v>
          </cell>
        </row>
        <row r="144">
          <cell r="AV144" t="str">
            <v>DIAS</v>
          </cell>
        </row>
        <row r="145">
          <cell r="AV145" t="str">
            <v>DISCO</v>
          </cell>
        </row>
        <row r="146">
          <cell r="AV146" t="str">
            <v>DL</v>
          </cell>
        </row>
        <row r="147">
          <cell r="AV147" t="str">
            <v>DM</v>
          </cell>
        </row>
        <row r="148">
          <cell r="AV148" t="str">
            <v>DM2</v>
          </cell>
        </row>
        <row r="149">
          <cell r="AV149" t="str">
            <v>DM3</v>
          </cell>
        </row>
        <row r="150">
          <cell r="AV150" t="str">
            <v>DM3</v>
          </cell>
        </row>
        <row r="151">
          <cell r="AV151" t="str">
            <v>DOSES</v>
          </cell>
        </row>
        <row r="152">
          <cell r="AV152" t="str">
            <v>DPI</v>
          </cell>
        </row>
        <row r="153">
          <cell r="AV153" t="str">
            <v>DPT</v>
          </cell>
        </row>
        <row r="154">
          <cell r="AV154" t="str">
            <v>DRAG</v>
          </cell>
        </row>
        <row r="155">
          <cell r="AV155" t="str">
            <v>DZ</v>
          </cell>
        </row>
        <row r="156">
          <cell r="AV156" t="str">
            <v>EMB</v>
          </cell>
        </row>
        <row r="157">
          <cell r="AV157" t="str">
            <v>EMB/H</v>
          </cell>
        </row>
        <row r="158">
          <cell r="AV158" t="str">
            <v>EMP</v>
          </cell>
        </row>
        <row r="159">
          <cell r="AV159" t="str">
            <v>ENV</v>
          </cell>
        </row>
        <row r="160">
          <cell r="AV160" t="str">
            <v>ENV27/9G</v>
          </cell>
        </row>
        <row r="161">
          <cell r="AV161" t="str">
            <v>ENV30G</v>
          </cell>
        </row>
        <row r="162">
          <cell r="AV162" t="str">
            <v>EQP</v>
          </cell>
        </row>
        <row r="163">
          <cell r="AV163" t="str">
            <v>EST</v>
          </cell>
        </row>
        <row r="164">
          <cell r="AV164" t="str">
            <v>EV</v>
          </cell>
        </row>
        <row r="165">
          <cell r="AV165" t="str">
            <v>F</v>
          </cell>
        </row>
        <row r="166">
          <cell r="AV166" t="str">
            <v>FCK</v>
          </cell>
        </row>
        <row r="167">
          <cell r="AV167" t="str">
            <v>FD</v>
          </cell>
        </row>
        <row r="168">
          <cell r="AV168" t="str">
            <v>FL</v>
          </cell>
        </row>
        <row r="169">
          <cell r="AV169" t="str">
            <v>FLAC</v>
          </cell>
        </row>
        <row r="170">
          <cell r="AV170" t="str">
            <v>FLS/H</v>
          </cell>
        </row>
        <row r="171">
          <cell r="AV171" t="str">
            <v>FPM</v>
          </cell>
        </row>
        <row r="172">
          <cell r="AV172" t="str">
            <v>FPS</v>
          </cell>
        </row>
        <row r="173">
          <cell r="AV173" t="str">
            <v>FR</v>
          </cell>
        </row>
        <row r="174">
          <cell r="AV174" t="str">
            <v>FR1000ML</v>
          </cell>
        </row>
        <row r="175">
          <cell r="AV175" t="str">
            <v>FR100DS</v>
          </cell>
        </row>
        <row r="176">
          <cell r="AV176" t="str">
            <v>FR100ML</v>
          </cell>
        </row>
        <row r="177">
          <cell r="AV177" t="str">
            <v>FR105ML</v>
          </cell>
        </row>
        <row r="178">
          <cell r="AV178" t="str">
            <v>FR10ML</v>
          </cell>
        </row>
        <row r="179">
          <cell r="AV179" t="str">
            <v>FR110ML</v>
          </cell>
        </row>
        <row r="180">
          <cell r="AV180" t="str">
            <v>FR1200MG</v>
          </cell>
        </row>
        <row r="181">
          <cell r="AV181" t="str">
            <v>FR120DS</v>
          </cell>
        </row>
        <row r="182">
          <cell r="AV182" t="str">
            <v>FR120ML</v>
          </cell>
        </row>
        <row r="183">
          <cell r="AV183" t="str">
            <v>FR125ML</v>
          </cell>
        </row>
        <row r="184">
          <cell r="AV184" t="str">
            <v>FR130DS</v>
          </cell>
        </row>
        <row r="185">
          <cell r="AV185" t="str">
            <v>FR1500MG</v>
          </cell>
        </row>
        <row r="186">
          <cell r="AV186" t="str">
            <v>FR150DS</v>
          </cell>
        </row>
        <row r="187">
          <cell r="AV187" t="str">
            <v>FR150ML</v>
          </cell>
        </row>
        <row r="188">
          <cell r="AV188" t="str">
            <v>FR15ML</v>
          </cell>
        </row>
        <row r="189">
          <cell r="AV189" t="str">
            <v>FR160ML</v>
          </cell>
        </row>
        <row r="190">
          <cell r="AV190" t="str">
            <v>FR200DS</v>
          </cell>
        </row>
        <row r="191">
          <cell r="AV191" t="str">
            <v>FR200ML</v>
          </cell>
        </row>
        <row r="192">
          <cell r="AV192" t="str">
            <v>FR20ML</v>
          </cell>
        </row>
        <row r="193">
          <cell r="AV193" t="str">
            <v>FR240ML</v>
          </cell>
        </row>
        <row r="194">
          <cell r="AV194" t="str">
            <v>FR250ML</v>
          </cell>
        </row>
        <row r="195">
          <cell r="AV195" t="str">
            <v>FR300DS</v>
          </cell>
        </row>
        <row r="196">
          <cell r="AV196" t="str">
            <v>FR300ML</v>
          </cell>
        </row>
        <row r="197">
          <cell r="AV197" t="str">
            <v>FR30DS</v>
          </cell>
        </row>
        <row r="198">
          <cell r="AV198" t="str">
            <v>FR30G</v>
          </cell>
        </row>
        <row r="199">
          <cell r="AV199" t="str">
            <v>FR30ML</v>
          </cell>
        </row>
        <row r="200">
          <cell r="AV200" t="str">
            <v>FR340ML</v>
          </cell>
        </row>
        <row r="201">
          <cell r="AV201" t="str">
            <v>FR350ML</v>
          </cell>
        </row>
        <row r="202">
          <cell r="AV202" t="str">
            <v>FR40ML</v>
          </cell>
        </row>
        <row r="203">
          <cell r="AV203" t="str">
            <v>FR45ML</v>
          </cell>
        </row>
        <row r="204">
          <cell r="AV204" t="str">
            <v>FR500ML</v>
          </cell>
        </row>
        <row r="205">
          <cell r="AV205" t="str">
            <v>H</v>
          </cell>
        </row>
        <row r="206">
          <cell r="AV206" t="str">
            <v>KG</v>
          </cell>
        </row>
        <row r="207">
          <cell r="AV207" t="str">
            <v>KM</v>
          </cell>
        </row>
        <row r="208">
          <cell r="AV208" t="str">
            <v>M</v>
          </cell>
        </row>
        <row r="209">
          <cell r="AV209" t="str">
            <v>M2</v>
          </cell>
        </row>
        <row r="210">
          <cell r="AV210" t="str">
            <v>M3</v>
          </cell>
        </row>
        <row r="211">
          <cell r="AV211" t="str">
            <v>M3XKM</v>
          </cell>
        </row>
        <row r="212">
          <cell r="AV212" t="str">
            <v>MES</v>
          </cell>
        </row>
        <row r="213">
          <cell r="AV213" t="str">
            <v>MÊS</v>
          </cell>
        </row>
        <row r="214">
          <cell r="AV214" t="str">
            <v>MESES</v>
          </cell>
        </row>
        <row r="215">
          <cell r="AV215" t="str">
            <v>OUTRAS</v>
          </cell>
        </row>
        <row r="216">
          <cell r="AV216" t="str">
            <v>PAR</v>
          </cell>
        </row>
        <row r="217">
          <cell r="AV217" t="str">
            <v>PC</v>
          </cell>
        </row>
        <row r="218">
          <cell r="AV218" t="str">
            <v>T</v>
          </cell>
        </row>
        <row r="219">
          <cell r="AV219" t="str">
            <v>TXKM</v>
          </cell>
        </row>
        <row r="220">
          <cell r="AV220" t="str">
            <v>UN</v>
          </cell>
        </row>
      </sheetData>
      <sheetData sheetId="3"/>
      <sheetData sheetId="4">
        <row r="3">
          <cell r="E3" t="str">
            <v>SINAPI</v>
          </cell>
          <cell r="F3" t="str">
            <v>SINAPI-I</v>
          </cell>
          <cell r="G3" t="str">
            <v>SICRO</v>
          </cell>
          <cell r="H3" t="str">
            <v>Composição</v>
          </cell>
          <cell r="I3" t="str">
            <v>Cotação</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O"/>
      <sheetName val="MENU"/>
      <sheetName val="DADOS"/>
      <sheetName val="BDI"/>
      <sheetName val="ORÇAMENTO"/>
      <sheetName val="EVENTOS"/>
      <sheetName val="CÁLCULO"/>
      <sheetName val="CRONOPLE"/>
      <sheetName val="CRONO"/>
      <sheetName val="QCI"/>
      <sheetName val="PLE"/>
      <sheetName val="BM"/>
      <sheetName val="RRE"/>
      <sheetName val="OFÍCIO"/>
      <sheetName val="PO-PLE"/>
      <sheetName val="CFF-PLE"/>
      <sheetName val="PO-BM"/>
      <sheetName val="CFF-BM"/>
    </sheetNames>
    <sheetDataSet>
      <sheetData sheetId="0" refreshError="1"/>
      <sheetData sheetId="1" refreshError="1"/>
      <sheetData sheetId="2">
        <row r="16">
          <cell r="C16" t="str">
            <v>INSTALAÇÕES ELÉTRICAS RESIDÊNCIA QUE INCENDIOU</v>
          </cell>
        </row>
      </sheetData>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S57"/>
  <sheetViews>
    <sheetView tabSelected="1" view="pageBreakPreview" zoomScaleNormal="100" zoomScaleSheetLayoutView="100" workbookViewId="0">
      <selection activeCell="L57" sqref="L57"/>
    </sheetView>
  </sheetViews>
  <sheetFormatPr defaultRowHeight="15"/>
  <cols>
    <col min="1" max="1" width="3.85546875" style="13" customWidth="1"/>
    <col min="2" max="2" width="8" style="13" customWidth="1"/>
    <col min="3" max="3" width="10.7109375" style="13" customWidth="1"/>
    <col min="4" max="4" width="9" style="13" customWidth="1"/>
    <col min="5" max="5" width="43.28515625" style="13" customWidth="1"/>
    <col min="6" max="6" width="6.42578125" style="13" customWidth="1"/>
    <col min="7" max="7" width="9.140625" style="13" customWidth="1"/>
    <col min="8" max="8" width="8.140625" style="13" customWidth="1"/>
    <col min="9" max="9" width="14.140625" style="13" hidden="1" customWidth="1"/>
    <col min="10" max="11" width="12.7109375" style="13" customWidth="1"/>
    <col min="12" max="12" width="13.7109375" style="13" customWidth="1"/>
    <col min="13" max="15" width="14.7109375" style="13" customWidth="1"/>
    <col min="16" max="16" width="11.7109375" style="13" customWidth="1"/>
    <col min="17" max="17" width="16.42578125" style="14" customWidth="1"/>
    <col min="18" max="18" width="12.42578125" style="13" customWidth="1"/>
    <col min="19" max="19" width="9.7109375" style="13" customWidth="1"/>
    <col min="20" max="16384" width="9.140625" style="13"/>
  </cols>
  <sheetData>
    <row r="2" spans="2:19" s="4" customFormat="1" ht="15" customHeight="1">
      <c r="B2" s="1" t="s">
        <v>88</v>
      </c>
      <c r="C2" s="2"/>
      <c r="D2" s="2"/>
      <c r="E2" s="2"/>
      <c r="F2" s="3"/>
      <c r="M2" s="72" t="s">
        <v>0</v>
      </c>
      <c r="N2" s="72"/>
      <c r="O2" s="72"/>
      <c r="Q2" s="5"/>
    </row>
    <row r="3" spans="2:19" s="2" customFormat="1" ht="15.75" customHeight="1">
      <c r="B3" s="6" t="s">
        <v>1</v>
      </c>
      <c r="C3" s="4"/>
      <c r="D3" s="4"/>
      <c r="E3" s="4"/>
      <c r="F3" s="7"/>
      <c r="M3" s="72" t="s">
        <v>2</v>
      </c>
      <c r="N3" s="72"/>
      <c r="O3" s="8" t="s">
        <v>89</v>
      </c>
      <c r="Q3" s="9"/>
    </row>
    <row r="4" spans="2:19" s="2" customFormat="1" ht="15.75" customHeight="1">
      <c r="B4" s="6" t="s">
        <v>3</v>
      </c>
      <c r="F4" s="7"/>
      <c r="M4" s="72" t="s">
        <v>4</v>
      </c>
      <c r="N4" s="72"/>
      <c r="O4" s="10">
        <v>0.2223</v>
      </c>
      <c r="Q4" s="9"/>
      <c r="R4" s="11"/>
    </row>
    <row r="5" spans="2:19" s="2" customFormat="1">
      <c r="F5" s="7"/>
      <c r="M5" s="72" t="s">
        <v>5</v>
      </c>
      <c r="N5" s="12" t="s">
        <v>6</v>
      </c>
      <c r="O5" s="10">
        <v>1.1194999999999999</v>
      </c>
      <c r="Q5" s="9"/>
    </row>
    <row r="6" spans="2:19" s="2" customFormat="1">
      <c r="B6" s="6"/>
      <c r="F6" s="7"/>
      <c r="M6" s="72"/>
      <c r="N6" s="12" t="s">
        <v>7</v>
      </c>
      <c r="O6" s="10">
        <v>0.69289999999999996</v>
      </c>
      <c r="Q6" s="9"/>
    </row>
    <row r="7" spans="2:19" ht="5.25" customHeight="1" thickBot="1"/>
    <row r="8" spans="2:19" ht="15.75" customHeight="1" thickBot="1">
      <c r="B8" s="73" t="s">
        <v>8</v>
      </c>
      <c r="C8" s="74"/>
      <c r="D8" s="74"/>
      <c r="E8" s="74"/>
      <c r="F8" s="74"/>
      <c r="G8" s="74"/>
      <c r="H8" s="74"/>
      <c r="I8" s="74"/>
      <c r="J8" s="74"/>
      <c r="K8" s="74"/>
      <c r="L8" s="74"/>
      <c r="M8" s="74"/>
      <c r="N8" s="74"/>
      <c r="O8" s="75"/>
    </row>
    <row r="9" spans="2:19" s="21" customFormat="1" ht="41.25" customHeight="1" thickBot="1">
      <c r="B9" s="15" t="s">
        <v>9</v>
      </c>
      <c r="C9" s="16" t="s">
        <v>10</v>
      </c>
      <c r="D9" s="17" t="s">
        <v>11</v>
      </c>
      <c r="E9" s="16" t="s">
        <v>12</v>
      </c>
      <c r="F9" s="18" t="s">
        <v>13</v>
      </c>
      <c r="G9" s="17" t="s">
        <v>14</v>
      </c>
      <c r="H9" s="16" t="s">
        <v>15</v>
      </c>
      <c r="I9" s="19" t="s">
        <v>16</v>
      </c>
      <c r="J9" s="16" t="s">
        <v>17</v>
      </c>
      <c r="K9" s="20" t="s">
        <v>18</v>
      </c>
      <c r="L9" s="17" t="s">
        <v>19</v>
      </c>
      <c r="M9" s="15" t="s">
        <v>20</v>
      </c>
      <c r="N9" s="15" t="s">
        <v>21</v>
      </c>
      <c r="O9" s="19" t="s">
        <v>22</v>
      </c>
      <c r="P9" s="21" t="s">
        <v>23</v>
      </c>
      <c r="Q9" s="21" t="s">
        <v>24</v>
      </c>
      <c r="R9" s="21" t="s">
        <v>25</v>
      </c>
      <c r="S9" s="21" t="s">
        <v>26</v>
      </c>
    </row>
    <row r="10" spans="2:19" s="36" customFormat="1">
      <c r="B10" s="22" t="s">
        <v>27</v>
      </c>
      <c r="C10" s="23" t="s">
        <v>31</v>
      </c>
      <c r="D10" s="24"/>
      <c r="E10" s="25" t="s">
        <v>108</v>
      </c>
      <c r="F10" s="26" t="s">
        <v>28</v>
      </c>
      <c r="G10" s="27">
        <v>0</v>
      </c>
      <c r="H10" s="28"/>
      <c r="I10" s="27"/>
      <c r="J10" s="29"/>
      <c r="K10" s="30"/>
      <c r="L10" s="31"/>
      <c r="M10" s="32">
        <f>M11+M13+M23+M29+M34+M39+M42</f>
        <v>3743.6899999999996</v>
      </c>
      <c r="N10" s="32">
        <f t="shared" ref="N10:O10" si="0">N11+N13+N23+N29+N34+N39+N42</f>
        <v>8352.5400000000009</v>
      </c>
      <c r="O10" s="32">
        <f t="shared" si="0"/>
        <v>12096.229999999998</v>
      </c>
      <c r="P10" s="33">
        <v>12096.22</v>
      </c>
      <c r="Q10" s="34">
        <f t="shared" ref="Q10:Q38" si="1">P10-O10</f>
        <v>-9.9999999983992893E-3</v>
      </c>
      <c r="R10" s="35">
        <f>M10/O10</f>
        <v>0.30949229636010561</v>
      </c>
      <c r="S10" s="35">
        <f>N10/O10</f>
        <v>0.69050770363989467</v>
      </c>
    </row>
    <row r="11" spans="2:19" s="36" customFormat="1">
      <c r="B11" s="22" t="s">
        <v>29</v>
      </c>
      <c r="C11" s="23" t="s">
        <v>31</v>
      </c>
      <c r="D11" s="37"/>
      <c r="E11" s="38" t="s">
        <v>109</v>
      </c>
      <c r="F11" s="39" t="s">
        <v>28</v>
      </c>
      <c r="G11" s="40">
        <v>0</v>
      </c>
      <c r="H11" s="41"/>
      <c r="I11" s="40"/>
      <c r="J11" s="42"/>
      <c r="K11" s="43"/>
      <c r="L11" s="44"/>
      <c r="M11" s="32">
        <f>SUM(M12)</f>
        <v>608.11</v>
      </c>
      <c r="N11" s="32">
        <f t="shared" ref="N11:O11" si="2">SUM(N12)</f>
        <v>2432.46</v>
      </c>
      <c r="O11" s="32">
        <f t="shared" si="2"/>
        <v>3040.57</v>
      </c>
      <c r="P11" s="33">
        <v>3040.57</v>
      </c>
      <c r="Q11" s="34">
        <f t="shared" si="1"/>
        <v>0</v>
      </c>
      <c r="R11" s="45">
        <f>M11/O11</f>
        <v>0.19999868445719057</v>
      </c>
      <c r="S11" s="35">
        <f>N11/O11</f>
        <v>0.8000013155428094</v>
      </c>
    </row>
    <row r="12" spans="2:19" s="36" customFormat="1" ht="60">
      <c r="B12" s="46" t="s">
        <v>30</v>
      </c>
      <c r="C12" s="47" t="s">
        <v>68</v>
      </c>
      <c r="D12" s="48" t="s">
        <v>56</v>
      </c>
      <c r="E12" s="49" t="s">
        <v>112</v>
      </c>
      <c r="F12" s="50" t="s">
        <v>39</v>
      </c>
      <c r="G12" s="51">
        <v>1</v>
      </c>
      <c r="H12" s="52">
        <f>$O$4</f>
        <v>0.2223</v>
      </c>
      <c r="I12" s="53"/>
      <c r="J12" s="54">
        <f t="shared" ref="J12:J38" si="3">ROUND(R12*L12,2)</f>
        <v>608.11</v>
      </c>
      <c r="K12" s="55">
        <f t="shared" ref="K12:K38" si="4">L12-J12</f>
        <v>2432.46</v>
      </c>
      <c r="L12" s="56">
        <v>3040.57</v>
      </c>
      <c r="M12" s="57">
        <f t="shared" ref="M12:M38" si="5">ROUND(J12*G12,2)</f>
        <v>608.11</v>
      </c>
      <c r="N12" s="57">
        <f t="shared" ref="N12:N38" si="6">ROUND(K12*G12,2)</f>
        <v>2432.46</v>
      </c>
      <c r="O12" s="58">
        <f t="shared" ref="O12:O38" si="7">M12+N12</f>
        <v>3040.57</v>
      </c>
      <c r="P12" s="59">
        <v>3040.57</v>
      </c>
      <c r="Q12" s="34">
        <f t="shared" si="1"/>
        <v>0</v>
      </c>
      <c r="R12" s="60">
        <v>0.2</v>
      </c>
      <c r="S12" s="61"/>
    </row>
    <row r="13" spans="2:19" s="36" customFormat="1">
      <c r="B13" s="22" t="s">
        <v>33</v>
      </c>
      <c r="C13" s="23" t="s">
        <v>35</v>
      </c>
      <c r="D13" s="37"/>
      <c r="E13" s="38" t="s">
        <v>110</v>
      </c>
      <c r="F13" s="39" t="s">
        <v>28</v>
      </c>
      <c r="G13" s="40">
        <v>0</v>
      </c>
      <c r="H13" s="41">
        <f t="shared" ref="H13:H43" si="8">$O$4</f>
        <v>0.2223</v>
      </c>
      <c r="I13" s="40"/>
      <c r="J13" s="42">
        <f t="shared" si="3"/>
        <v>0</v>
      </c>
      <c r="K13" s="43">
        <f t="shared" si="4"/>
        <v>0</v>
      </c>
      <c r="L13" s="44">
        <v>0</v>
      </c>
      <c r="M13" s="32">
        <f>SUM(M14:M22)</f>
        <v>1177.74</v>
      </c>
      <c r="N13" s="32">
        <f t="shared" ref="N13:O13" si="9">SUM(N14:N22)</f>
        <v>1998.73</v>
      </c>
      <c r="O13" s="32">
        <f t="shared" si="9"/>
        <v>3176.47</v>
      </c>
      <c r="P13" s="33">
        <v>3176.46</v>
      </c>
      <c r="Q13" s="34">
        <f t="shared" si="1"/>
        <v>-9.9999999997635314E-3</v>
      </c>
      <c r="R13" s="45"/>
      <c r="S13" s="35"/>
    </row>
    <row r="14" spans="2:19" s="36" customFormat="1" ht="36">
      <c r="B14" s="46" t="s">
        <v>34</v>
      </c>
      <c r="C14" s="47" t="s">
        <v>31</v>
      </c>
      <c r="D14" s="48" t="s">
        <v>90</v>
      </c>
      <c r="E14" s="49" t="s">
        <v>113</v>
      </c>
      <c r="F14" s="50" t="s">
        <v>48</v>
      </c>
      <c r="G14" s="51">
        <v>28.5</v>
      </c>
      <c r="H14" s="52">
        <f t="shared" si="8"/>
        <v>0.2223</v>
      </c>
      <c r="I14" s="53"/>
      <c r="J14" s="54">
        <f t="shared" si="3"/>
        <v>7.99</v>
      </c>
      <c r="K14" s="55">
        <f t="shared" si="4"/>
        <v>3.4299999999999997</v>
      </c>
      <c r="L14" s="56">
        <v>11.42</v>
      </c>
      <c r="M14" s="57">
        <f t="shared" si="5"/>
        <v>227.72</v>
      </c>
      <c r="N14" s="57">
        <f t="shared" si="6"/>
        <v>97.76</v>
      </c>
      <c r="O14" s="58">
        <f t="shared" si="7"/>
        <v>325.48</v>
      </c>
      <c r="P14" s="59">
        <v>325.47000000000003</v>
      </c>
      <c r="Q14" s="34">
        <f t="shared" si="1"/>
        <v>-9.9999999999909051E-3</v>
      </c>
      <c r="R14" s="60">
        <v>0.7</v>
      </c>
      <c r="S14" s="61"/>
    </row>
    <row r="15" spans="2:19" s="36" customFormat="1" ht="24">
      <c r="B15" s="46" t="s">
        <v>36</v>
      </c>
      <c r="C15" s="47" t="s">
        <v>31</v>
      </c>
      <c r="D15" s="48" t="s">
        <v>91</v>
      </c>
      <c r="E15" s="49" t="s">
        <v>114</v>
      </c>
      <c r="F15" s="50" t="s">
        <v>39</v>
      </c>
      <c r="G15" s="51">
        <v>18</v>
      </c>
      <c r="H15" s="52">
        <f t="shared" si="8"/>
        <v>0.2223</v>
      </c>
      <c r="I15" s="53"/>
      <c r="J15" s="54">
        <f t="shared" si="3"/>
        <v>5.29</v>
      </c>
      <c r="K15" s="55">
        <f t="shared" si="4"/>
        <v>2.2599999999999998</v>
      </c>
      <c r="L15" s="56">
        <v>7.55</v>
      </c>
      <c r="M15" s="57">
        <f t="shared" si="5"/>
        <v>95.22</v>
      </c>
      <c r="N15" s="57">
        <f t="shared" si="6"/>
        <v>40.68</v>
      </c>
      <c r="O15" s="58">
        <f t="shared" si="7"/>
        <v>135.9</v>
      </c>
      <c r="P15" s="59">
        <v>135.9</v>
      </c>
      <c r="Q15" s="34">
        <f t="shared" si="1"/>
        <v>0</v>
      </c>
      <c r="R15" s="60">
        <v>0.7</v>
      </c>
      <c r="S15" s="61"/>
    </row>
    <row r="16" spans="2:19" s="36" customFormat="1" ht="24">
      <c r="B16" s="46" t="s">
        <v>37</v>
      </c>
      <c r="C16" s="47" t="s">
        <v>31</v>
      </c>
      <c r="D16" s="48" t="s">
        <v>92</v>
      </c>
      <c r="E16" s="49" t="s">
        <v>115</v>
      </c>
      <c r="F16" s="50" t="s">
        <v>39</v>
      </c>
      <c r="G16" s="51">
        <v>1</v>
      </c>
      <c r="H16" s="52">
        <f t="shared" si="8"/>
        <v>0.2223</v>
      </c>
      <c r="I16" s="53"/>
      <c r="J16" s="54">
        <f t="shared" si="3"/>
        <v>12.08</v>
      </c>
      <c r="K16" s="55">
        <f t="shared" si="4"/>
        <v>5.17</v>
      </c>
      <c r="L16" s="56">
        <v>17.25</v>
      </c>
      <c r="M16" s="57">
        <f t="shared" si="5"/>
        <v>12.08</v>
      </c>
      <c r="N16" s="57">
        <f t="shared" si="6"/>
        <v>5.17</v>
      </c>
      <c r="O16" s="58">
        <f t="shared" si="7"/>
        <v>17.25</v>
      </c>
      <c r="P16" s="59">
        <v>17.25</v>
      </c>
      <c r="Q16" s="34">
        <f t="shared" si="1"/>
        <v>0</v>
      </c>
      <c r="R16" s="60">
        <v>0.7</v>
      </c>
      <c r="S16" s="61"/>
    </row>
    <row r="17" spans="2:19" s="36" customFormat="1" ht="36">
      <c r="B17" s="46" t="s">
        <v>38</v>
      </c>
      <c r="C17" s="47" t="s">
        <v>31</v>
      </c>
      <c r="D17" s="48" t="s">
        <v>93</v>
      </c>
      <c r="E17" s="49" t="s">
        <v>116</v>
      </c>
      <c r="F17" s="50" t="s">
        <v>117</v>
      </c>
      <c r="G17" s="51">
        <v>0.1</v>
      </c>
      <c r="H17" s="52">
        <f t="shared" si="8"/>
        <v>0.2223</v>
      </c>
      <c r="I17" s="53"/>
      <c r="J17" s="54">
        <f t="shared" si="3"/>
        <v>581.95000000000005</v>
      </c>
      <c r="K17" s="55">
        <f t="shared" si="4"/>
        <v>249.40999999999997</v>
      </c>
      <c r="L17" s="56">
        <v>831.36</v>
      </c>
      <c r="M17" s="57">
        <f t="shared" si="5"/>
        <v>58.2</v>
      </c>
      <c r="N17" s="57">
        <f t="shared" si="6"/>
        <v>24.94</v>
      </c>
      <c r="O17" s="58">
        <f t="shared" si="7"/>
        <v>83.14</v>
      </c>
      <c r="P17" s="59">
        <v>83.14</v>
      </c>
      <c r="Q17" s="34">
        <f t="shared" si="1"/>
        <v>0</v>
      </c>
      <c r="R17" s="60">
        <v>0.7</v>
      </c>
      <c r="S17" s="61"/>
    </row>
    <row r="18" spans="2:19" s="36" customFormat="1" ht="48">
      <c r="B18" s="46" t="s">
        <v>40</v>
      </c>
      <c r="C18" s="47" t="s">
        <v>31</v>
      </c>
      <c r="D18" s="48" t="s">
        <v>94</v>
      </c>
      <c r="E18" s="49" t="s">
        <v>118</v>
      </c>
      <c r="F18" s="50" t="s">
        <v>48</v>
      </c>
      <c r="G18" s="51">
        <v>28.5</v>
      </c>
      <c r="H18" s="52">
        <f t="shared" si="8"/>
        <v>0.2223</v>
      </c>
      <c r="I18" s="53"/>
      <c r="J18" s="54">
        <f t="shared" si="3"/>
        <v>6.55</v>
      </c>
      <c r="K18" s="55">
        <f t="shared" si="4"/>
        <v>15.279999999999998</v>
      </c>
      <c r="L18" s="56">
        <v>21.83</v>
      </c>
      <c r="M18" s="57">
        <f>ROUND(J18*G18,2)</f>
        <v>186.68</v>
      </c>
      <c r="N18" s="57">
        <f t="shared" si="6"/>
        <v>435.48</v>
      </c>
      <c r="O18" s="58">
        <f t="shared" si="7"/>
        <v>622.16000000000008</v>
      </c>
      <c r="P18" s="59">
        <v>622.16</v>
      </c>
      <c r="Q18" s="34">
        <f t="shared" si="1"/>
        <v>0</v>
      </c>
      <c r="R18" s="60">
        <v>0.3</v>
      </c>
      <c r="S18" s="61"/>
    </row>
    <row r="19" spans="2:19" s="36" customFormat="1" ht="48">
      <c r="B19" s="46" t="s">
        <v>41</v>
      </c>
      <c r="C19" s="47" t="s">
        <v>31</v>
      </c>
      <c r="D19" s="48" t="s">
        <v>95</v>
      </c>
      <c r="E19" s="49" t="s">
        <v>119</v>
      </c>
      <c r="F19" s="50" t="s">
        <v>48</v>
      </c>
      <c r="G19" s="51">
        <v>79</v>
      </c>
      <c r="H19" s="52">
        <f t="shared" si="8"/>
        <v>0.2223</v>
      </c>
      <c r="I19" s="53"/>
      <c r="J19" s="54">
        <f t="shared" si="3"/>
        <v>4.79</v>
      </c>
      <c r="K19" s="55">
        <f t="shared" si="4"/>
        <v>11.170000000000002</v>
      </c>
      <c r="L19" s="56">
        <v>15.96</v>
      </c>
      <c r="M19" s="57">
        <f t="shared" si="5"/>
        <v>378.41</v>
      </c>
      <c r="N19" s="57">
        <f t="shared" si="6"/>
        <v>882.43</v>
      </c>
      <c r="O19" s="58">
        <f t="shared" si="7"/>
        <v>1260.8399999999999</v>
      </c>
      <c r="P19" s="59">
        <v>1260.8399999999999</v>
      </c>
      <c r="Q19" s="34">
        <f t="shared" si="1"/>
        <v>0</v>
      </c>
      <c r="R19" s="60">
        <v>0.3</v>
      </c>
      <c r="S19" s="61"/>
    </row>
    <row r="20" spans="2:19" s="36" customFormat="1" ht="36">
      <c r="B20" s="46" t="s">
        <v>42</v>
      </c>
      <c r="C20" s="47" t="s">
        <v>31</v>
      </c>
      <c r="D20" s="48" t="s">
        <v>96</v>
      </c>
      <c r="E20" s="49" t="s">
        <v>120</v>
      </c>
      <c r="F20" s="50" t="s">
        <v>39</v>
      </c>
      <c r="G20" s="51">
        <v>18</v>
      </c>
      <c r="H20" s="52">
        <f t="shared" si="8"/>
        <v>0.2223</v>
      </c>
      <c r="I20" s="53"/>
      <c r="J20" s="54">
        <f t="shared" si="3"/>
        <v>7.77</v>
      </c>
      <c r="K20" s="55">
        <f t="shared" si="4"/>
        <v>18.14</v>
      </c>
      <c r="L20" s="56">
        <v>25.91</v>
      </c>
      <c r="M20" s="57">
        <f t="shared" si="5"/>
        <v>139.86000000000001</v>
      </c>
      <c r="N20" s="57">
        <f t="shared" si="6"/>
        <v>326.52</v>
      </c>
      <c r="O20" s="58">
        <f t="shared" si="7"/>
        <v>466.38</v>
      </c>
      <c r="P20" s="59">
        <v>466.38</v>
      </c>
      <c r="Q20" s="34">
        <f t="shared" si="1"/>
        <v>0</v>
      </c>
      <c r="R20" s="60">
        <v>0.3</v>
      </c>
      <c r="S20" s="61"/>
    </row>
    <row r="21" spans="2:19" s="36" customFormat="1" ht="24">
      <c r="B21" s="46" t="s">
        <v>43</v>
      </c>
      <c r="C21" s="47" t="s">
        <v>35</v>
      </c>
      <c r="D21" s="48" t="s">
        <v>97</v>
      </c>
      <c r="E21" s="49" t="s">
        <v>121</v>
      </c>
      <c r="F21" s="50" t="s">
        <v>39</v>
      </c>
      <c r="G21" s="51">
        <v>10</v>
      </c>
      <c r="H21" s="52">
        <f t="shared" si="8"/>
        <v>0.2223</v>
      </c>
      <c r="I21" s="53"/>
      <c r="J21" s="54">
        <f t="shared" si="3"/>
        <v>2.2200000000000002</v>
      </c>
      <c r="K21" s="55">
        <f t="shared" si="4"/>
        <v>5.1899999999999995</v>
      </c>
      <c r="L21" s="56">
        <v>7.41</v>
      </c>
      <c r="M21" s="57">
        <f t="shared" si="5"/>
        <v>22.2</v>
      </c>
      <c r="N21" s="57">
        <f t="shared" si="6"/>
        <v>51.9</v>
      </c>
      <c r="O21" s="58">
        <f t="shared" si="7"/>
        <v>74.099999999999994</v>
      </c>
      <c r="P21" s="59">
        <v>74.099999999999994</v>
      </c>
      <c r="Q21" s="34">
        <f t="shared" si="1"/>
        <v>0</v>
      </c>
      <c r="R21" s="60">
        <v>0.3</v>
      </c>
      <c r="S21" s="61"/>
    </row>
    <row r="22" spans="2:19" s="36" customFormat="1" ht="36">
      <c r="B22" s="46" t="s">
        <v>44</v>
      </c>
      <c r="C22" s="47" t="s">
        <v>68</v>
      </c>
      <c r="D22" s="48" t="s">
        <v>60</v>
      </c>
      <c r="E22" s="49" t="s">
        <v>122</v>
      </c>
      <c r="F22" s="50" t="s">
        <v>39</v>
      </c>
      <c r="G22" s="51">
        <v>1</v>
      </c>
      <c r="H22" s="52">
        <f t="shared" si="8"/>
        <v>0.2223</v>
      </c>
      <c r="I22" s="53"/>
      <c r="J22" s="54">
        <f t="shared" si="3"/>
        <v>57.37</v>
      </c>
      <c r="K22" s="55">
        <f t="shared" si="4"/>
        <v>133.85</v>
      </c>
      <c r="L22" s="56">
        <v>191.22</v>
      </c>
      <c r="M22" s="57">
        <f t="shared" si="5"/>
        <v>57.37</v>
      </c>
      <c r="N22" s="57">
        <f t="shared" si="6"/>
        <v>133.85</v>
      </c>
      <c r="O22" s="58">
        <f t="shared" si="7"/>
        <v>191.22</v>
      </c>
      <c r="P22" s="59">
        <v>191.22</v>
      </c>
      <c r="Q22" s="34">
        <f t="shared" si="1"/>
        <v>0</v>
      </c>
      <c r="R22" s="60">
        <v>0.3</v>
      </c>
      <c r="S22" s="61"/>
    </row>
    <row r="23" spans="2:19" s="36" customFormat="1">
      <c r="B23" s="22" t="s">
        <v>46</v>
      </c>
      <c r="C23" s="23" t="s">
        <v>31</v>
      </c>
      <c r="D23" s="37"/>
      <c r="E23" s="38" t="s">
        <v>73</v>
      </c>
      <c r="F23" s="39" t="s">
        <v>28</v>
      </c>
      <c r="G23" s="40">
        <v>0</v>
      </c>
      <c r="H23" s="41">
        <f t="shared" si="8"/>
        <v>0.2223</v>
      </c>
      <c r="I23" s="40"/>
      <c r="J23" s="42">
        <f t="shared" si="3"/>
        <v>0</v>
      </c>
      <c r="K23" s="43">
        <f t="shared" si="4"/>
        <v>0</v>
      </c>
      <c r="L23" s="44">
        <v>0</v>
      </c>
      <c r="M23" s="32">
        <f>SUM(M24:M28)</f>
        <v>861.07999999999993</v>
      </c>
      <c r="N23" s="32">
        <f t="shared" ref="N23:O23" si="10">SUM(N24:N28)</f>
        <v>2718.9300000000003</v>
      </c>
      <c r="O23" s="32">
        <f t="shared" si="10"/>
        <v>3580.01</v>
      </c>
      <c r="P23" s="33">
        <v>3580.01</v>
      </c>
      <c r="Q23" s="34">
        <f t="shared" si="1"/>
        <v>0</v>
      </c>
      <c r="R23" s="45"/>
      <c r="S23" s="35"/>
    </row>
    <row r="24" spans="2:19" s="36" customFormat="1" ht="36">
      <c r="B24" s="46" t="s">
        <v>47</v>
      </c>
      <c r="C24" s="47" t="s">
        <v>31</v>
      </c>
      <c r="D24" s="48" t="s">
        <v>74</v>
      </c>
      <c r="E24" s="49" t="s">
        <v>75</v>
      </c>
      <c r="F24" s="50" t="s">
        <v>48</v>
      </c>
      <c r="G24" s="51">
        <v>376.5</v>
      </c>
      <c r="H24" s="52">
        <f t="shared" si="8"/>
        <v>0.2223</v>
      </c>
      <c r="I24" s="53"/>
      <c r="J24" s="54">
        <f t="shared" si="3"/>
        <v>1.53</v>
      </c>
      <c r="K24" s="55">
        <f t="shared" si="4"/>
        <v>4.59</v>
      </c>
      <c r="L24" s="56">
        <v>6.12</v>
      </c>
      <c r="M24" s="57">
        <f>ROUND(J24*G24,2)-0.01</f>
        <v>576.04</v>
      </c>
      <c r="N24" s="57">
        <f t="shared" si="6"/>
        <v>1728.14</v>
      </c>
      <c r="O24" s="58">
        <f t="shared" si="7"/>
        <v>2304.1800000000003</v>
      </c>
      <c r="P24" s="59">
        <v>2304.1799999999998</v>
      </c>
      <c r="Q24" s="34">
        <f t="shared" si="1"/>
        <v>0</v>
      </c>
      <c r="R24" s="60">
        <v>0.25</v>
      </c>
      <c r="S24" s="61"/>
    </row>
    <row r="25" spans="2:19" s="36" customFormat="1" ht="36">
      <c r="B25" s="46" t="s">
        <v>49</v>
      </c>
      <c r="C25" s="47" t="s">
        <v>31</v>
      </c>
      <c r="D25" s="48" t="s">
        <v>76</v>
      </c>
      <c r="E25" s="49" t="s">
        <v>77</v>
      </c>
      <c r="F25" s="50" t="s">
        <v>48</v>
      </c>
      <c r="G25" s="51">
        <v>25.5</v>
      </c>
      <c r="H25" s="52">
        <f t="shared" si="8"/>
        <v>0.2223</v>
      </c>
      <c r="I25" s="53"/>
      <c r="J25" s="54">
        <f t="shared" si="3"/>
        <v>2.36</v>
      </c>
      <c r="K25" s="55">
        <f t="shared" si="4"/>
        <v>7.09</v>
      </c>
      <c r="L25" s="56">
        <v>9.4499999999999993</v>
      </c>
      <c r="M25" s="57">
        <f t="shared" si="5"/>
        <v>60.18</v>
      </c>
      <c r="N25" s="57">
        <f t="shared" si="6"/>
        <v>180.8</v>
      </c>
      <c r="O25" s="58">
        <f t="shared" si="7"/>
        <v>240.98000000000002</v>
      </c>
      <c r="P25" s="59">
        <v>240.98</v>
      </c>
      <c r="Q25" s="34">
        <f t="shared" si="1"/>
        <v>0</v>
      </c>
      <c r="R25" s="60">
        <v>0.25</v>
      </c>
      <c r="S25" s="61"/>
    </row>
    <row r="26" spans="2:19" s="36" customFormat="1" ht="36">
      <c r="B26" s="46" t="s">
        <v>50</v>
      </c>
      <c r="C26" s="47" t="s">
        <v>31</v>
      </c>
      <c r="D26" s="48" t="s">
        <v>78</v>
      </c>
      <c r="E26" s="49" t="s">
        <v>79</v>
      </c>
      <c r="F26" s="50" t="s">
        <v>48</v>
      </c>
      <c r="G26" s="51">
        <v>27</v>
      </c>
      <c r="H26" s="52">
        <f t="shared" si="8"/>
        <v>0.2223</v>
      </c>
      <c r="I26" s="53"/>
      <c r="J26" s="54">
        <f t="shared" ref="J26:J37" si="11">ROUND(R26*L26,2)</f>
        <v>3.3</v>
      </c>
      <c r="K26" s="55">
        <f t="shared" ref="K26:K37" si="12">L26-J26</f>
        <v>9.89</v>
      </c>
      <c r="L26" s="56">
        <v>13.19</v>
      </c>
      <c r="M26" s="57">
        <f t="shared" ref="M26:M36" si="13">ROUND(J26*G26,2)</f>
        <v>89.1</v>
      </c>
      <c r="N26" s="57">
        <f t="shared" ref="N26:N37" si="14">ROUND(K26*G26,2)</f>
        <v>267.02999999999997</v>
      </c>
      <c r="O26" s="58">
        <f t="shared" ref="O26:O37" si="15">M26+N26</f>
        <v>356.13</v>
      </c>
      <c r="P26" s="59">
        <v>356.13</v>
      </c>
      <c r="Q26" s="34">
        <f t="shared" ref="Q26:Q37" si="16">P26-O26</f>
        <v>0</v>
      </c>
      <c r="R26" s="60">
        <v>0.25</v>
      </c>
      <c r="S26" s="61"/>
    </row>
    <row r="27" spans="2:19" s="36" customFormat="1" ht="48">
      <c r="B27" s="46" t="s">
        <v>123</v>
      </c>
      <c r="C27" s="47" t="s">
        <v>35</v>
      </c>
      <c r="D27" s="48" t="s">
        <v>98</v>
      </c>
      <c r="E27" s="49" t="s">
        <v>124</v>
      </c>
      <c r="F27" s="50" t="s">
        <v>48</v>
      </c>
      <c r="G27" s="51">
        <v>6.5</v>
      </c>
      <c r="H27" s="52">
        <f t="shared" si="8"/>
        <v>0.2223</v>
      </c>
      <c r="I27" s="53"/>
      <c r="J27" s="54">
        <f t="shared" si="11"/>
        <v>14.59</v>
      </c>
      <c r="K27" s="55">
        <f t="shared" si="12"/>
        <v>58.36</v>
      </c>
      <c r="L27" s="56">
        <v>72.95</v>
      </c>
      <c r="M27" s="62">
        <f t="shared" si="13"/>
        <v>94.84</v>
      </c>
      <c r="N27" s="62">
        <f t="shared" si="14"/>
        <v>379.34</v>
      </c>
      <c r="O27" s="58">
        <f t="shared" si="15"/>
        <v>474.17999999999995</v>
      </c>
      <c r="P27" s="59">
        <v>474.18</v>
      </c>
      <c r="Q27" s="34">
        <f t="shared" si="16"/>
        <v>0</v>
      </c>
      <c r="R27" s="60">
        <v>0.2</v>
      </c>
      <c r="S27" s="61"/>
    </row>
    <row r="28" spans="2:19" s="36" customFormat="1" ht="36">
      <c r="B28" s="46" t="s">
        <v>125</v>
      </c>
      <c r="C28" s="47" t="s">
        <v>31</v>
      </c>
      <c r="D28" s="48" t="s">
        <v>99</v>
      </c>
      <c r="E28" s="49" t="s">
        <v>126</v>
      </c>
      <c r="F28" s="50" t="s">
        <v>48</v>
      </c>
      <c r="G28" s="51">
        <v>6</v>
      </c>
      <c r="H28" s="52">
        <f t="shared" si="8"/>
        <v>0.2223</v>
      </c>
      <c r="I28" s="53"/>
      <c r="J28" s="54">
        <f t="shared" si="11"/>
        <v>6.82</v>
      </c>
      <c r="K28" s="55">
        <f t="shared" si="12"/>
        <v>27.270000000000003</v>
      </c>
      <c r="L28" s="56">
        <v>34.090000000000003</v>
      </c>
      <c r="M28" s="62">
        <f t="shared" si="13"/>
        <v>40.92</v>
      </c>
      <c r="N28" s="62">
        <f t="shared" si="14"/>
        <v>163.62</v>
      </c>
      <c r="O28" s="58">
        <f t="shared" si="15"/>
        <v>204.54000000000002</v>
      </c>
      <c r="P28" s="59">
        <v>204.54</v>
      </c>
      <c r="Q28" s="34">
        <f t="shared" si="16"/>
        <v>0</v>
      </c>
      <c r="R28" s="60">
        <v>0.2</v>
      </c>
      <c r="S28" s="61"/>
    </row>
    <row r="29" spans="2:19" s="36" customFormat="1">
      <c r="B29" s="22" t="s">
        <v>51</v>
      </c>
      <c r="C29" s="23" t="s">
        <v>31</v>
      </c>
      <c r="D29" s="37"/>
      <c r="E29" s="38" t="s">
        <v>111</v>
      </c>
      <c r="F29" s="39" t="s">
        <v>28</v>
      </c>
      <c r="G29" s="40">
        <v>0</v>
      </c>
      <c r="H29" s="41">
        <f t="shared" si="8"/>
        <v>0.2223</v>
      </c>
      <c r="I29" s="40"/>
      <c r="J29" s="42">
        <f t="shared" si="11"/>
        <v>0</v>
      </c>
      <c r="K29" s="43">
        <f t="shared" si="12"/>
        <v>0</v>
      </c>
      <c r="L29" s="44">
        <v>0</v>
      </c>
      <c r="M29" s="32">
        <f>SUM(M30:M33)</f>
        <v>478.21999999999997</v>
      </c>
      <c r="N29" s="32">
        <f t="shared" ref="N29:O29" si="17">SUM(N30:N33)</f>
        <v>717.28</v>
      </c>
      <c r="O29" s="32">
        <f t="shared" si="17"/>
        <v>1195.5</v>
      </c>
      <c r="P29" s="33">
        <v>1195.5</v>
      </c>
      <c r="Q29" s="34">
        <f t="shared" si="16"/>
        <v>0</v>
      </c>
      <c r="R29" s="45"/>
      <c r="S29" s="35"/>
    </row>
    <row r="30" spans="2:19" s="36" customFormat="1" ht="36">
      <c r="B30" s="46" t="s">
        <v>52</v>
      </c>
      <c r="C30" s="47" t="s">
        <v>31</v>
      </c>
      <c r="D30" s="48" t="s">
        <v>100</v>
      </c>
      <c r="E30" s="49" t="s">
        <v>127</v>
      </c>
      <c r="F30" s="50" t="s">
        <v>39</v>
      </c>
      <c r="G30" s="51">
        <v>9</v>
      </c>
      <c r="H30" s="52">
        <f t="shared" si="8"/>
        <v>0.2223</v>
      </c>
      <c r="I30" s="53"/>
      <c r="J30" s="54">
        <f t="shared" si="11"/>
        <v>27.08</v>
      </c>
      <c r="K30" s="55">
        <f t="shared" si="12"/>
        <v>40.61</v>
      </c>
      <c r="L30" s="56">
        <v>67.69</v>
      </c>
      <c r="M30" s="62">
        <f t="shared" si="13"/>
        <v>243.72</v>
      </c>
      <c r="N30" s="62">
        <f t="shared" si="14"/>
        <v>365.49</v>
      </c>
      <c r="O30" s="58">
        <f t="shared" si="15"/>
        <v>609.21</v>
      </c>
      <c r="P30" s="59">
        <v>609.21</v>
      </c>
      <c r="Q30" s="34">
        <f t="shared" si="16"/>
        <v>0</v>
      </c>
      <c r="R30" s="60">
        <v>0.4</v>
      </c>
      <c r="S30" s="61"/>
    </row>
    <row r="31" spans="2:19" s="36" customFormat="1" ht="36">
      <c r="B31" s="46" t="s">
        <v>53</v>
      </c>
      <c r="C31" s="47" t="s">
        <v>31</v>
      </c>
      <c r="D31" s="48" t="s">
        <v>101</v>
      </c>
      <c r="E31" s="49" t="s">
        <v>128</v>
      </c>
      <c r="F31" s="50" t="s">
        <v>39</v>
      </c>
      <c r="G31" s="51">
        <v>1</v>
      </c>
      <c r="H31" s="52">
        <f t="shared" si="8"/>
        <v>0.2223</v>
      </c>
      <c r="I31" s="53"/>
      <c r="J31" s="54">
        <f t="shared" si="11"/>
        <v>26.6</v>
      </c>
      <c r="K31" s="55">
        <f t="shared" si="12"/>
        <v>39.910000000000004</v>
      </c>
      <c r="L31" s="56">
        <v>66.510000000000005</v>
      </c>
      <c r="M31" s="62">
        <f t="shared" si="13"/>
        <v>26.6</v>
      </c>
      <c r="N31" s="62">
        <f t="shared" si="14"/>
        <v>39.909999999999997</v>
      </c>
      <c r="O31" s="58">
        <f t="shared" si="15"/>
        <v>66.509999999999991</v>
      </c>
      <c r="P31" s="59">
        <v>66.510000000000005</v>
      </c>
      <c r="Q31" s="34">
        <f t="shared" si="16"/>
        <v>0</v>
      </c>
      <c r="R31" s="60">
        <v>0.4</v>
      </c>
      <c r="S31" s="61"/>
    </row>
    <row r="32" spans="2:19" s="36" customFormat="1" ht="36">
      <c r="B32" s="46" t="s">
        <v>54</v>
      </c>
      <c r="C32" s="47" t="s">
        <v>31</v>
      </c>
      <c r="D32" s="48" t="s">
        <v>102</v>
      </c>
      <c r="E32" s="49" t="s">
        <v>129</v>
      </c>
      <c r="F32" s="50" t="s">
        <v>39</v>
      </c>
      <c r="G32" s="51">
        <v>6</v>
      </c>
      <c r="H32" s="52">
        <f t="shared" si="8"/>
        <v>0.2223</v>
      </c>
      <c r="I32" s="53"/>
      <c r="J32" s="54">
        <f t="shared" si="11"/>
        <v>28.45</v>
      </c>
      <c r="K32" s="55">
        <f t="shared" si="12"/>
        <v>42.679999999999993</v>
      </c>
      <c r="L32" s="56">
        <v>71.13</v>
      </c>
      <c r="M32" s="62">
        <f t="shared" si="13"/>
        <v>170.7</v>
      </c>
      <c r="N32" s="62">
        <f t="shared" si="14"/>
        <v>256.08</v>
      </c>
      <c r="O32" s="58">
        <f t="shared" si="15"/>
        <v>426.78</v>
      </c>
      <c r="P32" s="59">
        <v>426.78</v>
      </c>
      <c r="Q32" s="34">
        <f t="shared" si="16"/>
        <v>0</v>
      </c>
      <c r="R32" s="60">
        <v>0.4</v>
      </c>
      <c r="S32" s="61"/>
    </row>
    <row r="33" spans="2:19" s="36" customFormat="1" ht="36">
      <c r="B33" s="46" t="s">
        <v>55</v>
      </c>
      <c r="C33" s="47" t="s">
        <v>31</v>
      </c>
      <c r="D33" s="48" t="s">
        <v>103</v>
      </c>
      <c r="E33" s="49" t="s">
        <v>130</v>
      </c>
      <c r="F33" s="50" t="s">
        <v>39</v>
      </c>
      <c r="G33" s="51">
        <v>1</v>
      </c>
      <c r="H33" s="52">
        <f t="shared" si="8"/>
        <v>0.2223</v>
      </c>
      <c r="I33" s="53"/>
      <c r="J33" s="54">
        <f t="shared" si="11"/>
        <v>37.200000000000003</v>
      </c>
      <c r="K33" s="55">
        <f t="shared" si="12"/>
        <v>55.8</v>
      </c>
      <c r="L33" s="56">
        <v>93</v>
      </c>
      <c r="M33" s="62">
        <f t="shared" si="13"/>
        <v>37.200000000000003</v>
      </c>
      <c r="N33" s="62">
        <f t="shared" si="14"/>
        <v>55.8</v>
      </c>
      <c r="O33" s="58">
        <f t="shared" si="15"/>
        <v>93</v>
      </c>
      <c r="P33" s="59">
        <v>93</v>
      </c>
      <c r="Q33" s="34">
        <f t="shared" si="16"/>
        <v>0</v>
      </c>
      <c r="R33" s="60">
        <v>0.4</v>
      </c>
      <c r="S33" s="61"/>
    </row>
    <row r="34" spans="2:19" s="36" customFormat="1">
      <c r="B34" s="22" t="s">
        <v>57</v>
      </c>
      <c r="C34" s="23" t="s">
        <v>31</v>
      </c>
      <c r="D34" s="37"/>
      <c r="E34" s="38" t="s">
        <v>80</v>
      </c>
      <c r="F34" s="39" t="s">
        <v>28</v>
      </c>
      <c r="G34" s="40">
        <v>0</v>
      </c>
      <c r="H34" s="41">
        <f t="shared" si="8"/>
        <v>0.2223</v>
      </c>
      <c r="I34" s="40"/>
      <c r="J34" s="42">
        <f t="shared" si="11"/>
        <v>0</v>
      </c>
      <c r="K34" s="43">
        <f t="shared" si="12"/>
        <v>0</v>
      </c>
      <c r="L34" s="44">
        <v>0</v>
      </c>
      <c r="M34" s="32">
        <f>SUM(M35:M38)</f>
        <v>38.480000000000004</v>
      </c>
      <c r="N34" s="32">
        <f t="shared" ref="N34:O34" si="18">SUM(N35:N38)</f>
        <v>218</v>
      </c>
      <c r="O34" s="32">
        <f t="shared" si="18"/>
        <v>256.48</v>
      </c>
      <c r="P34" s="33">
        <v>256.48</v>
      </c>
      <c r="Q34" s="34">
        <f t="shared" si="16"/>
        <v>0</v>
      </c>
      <c r="R34" s="45"/>
      <c r="S34" s="35"/>
    </row>
    <row r="35" spans="2:19" s="36" customFormat="1" ht="36">
      <c r="B35" s="46" t="s">
        <v>58</v>
      </c>
      <c r="C35" s="47" t="s">
        <v>31</v>
      </c>
      <c r="D35" s="48" t="s">
        <v>45</v>
      </c>
      <c r="E35" s="49" t="s">
        <v>81</v>
      </c>
      <c r="F35" s="50" t="s">
        <v>39</v>
      </c>
      <c r="G35" s="51">
        <v>1</v>
      </c>
      <c r="H35" s="52">
        <f t="shared" si="8"/>
        <v>0.2223</v>
      </c>
      <c r="I35" s="53"/>
      <c r="J35" s="54">
        <f t="shared" si="11"/>
        <v>2.1800000000000002</v>
      </c>
      <c r="K35" s="55">
        <f t="shared" si="12"/>
        <v>12.33</v>
      </c>
      <c r="L35" s="56">
        <v>14.51</v>
      </c>
      <c r="M35" s="62">
        <f t="shared" si="13"/>
        <v>2.1800000000000002</v>
      </c>
      <c r="N35" s="62">
        <f t="shared" si="14"/>
        <v>12.33</v>
      </c>
      <c r="O35" s="58">
        <f t="shared" si="15"/>
        <v>14.51</v>
      </c>
      <c r="P35" s="59">
        <v>14.51</v>
      </c>
      <c r="Q35" s="34">
        <f t="shared" si="16"/>
        <v>0</v>
      </c>
      <c r="R35" s="60">
        <v>0.15</v>
      </c>
      <c r="S35" s="61"/>
    </row>
    <row r="36" spans="2:19" s="36" customFormat="1" ht="36">
      <c r="B36" s="46" t="s">
        <v>59</v>
      </c>
      <c r="C36" s="47" t="s">
        <v>31</v>
      </c>
      <c r="D36" s="48" t="s">
        <v>82</v>
      </c>
      <c r="E36" s="49" t="s">
        <v>83</v>
      </c>
      <c r="F36" s="50" t="s">
        <v>39</v>
      </c>
      <c r="G36" s="51">
        <v>2</v>
      </c>
      <c r="H36" s="52">
        <f t="shared" si="8"/>
        <v>0.2223</v>
      </c>
      <c r="I36" s="53"/>
      <c r="J36" s="54">
        <f t="shared" si="11"/>
        <v>2.37</v>
      </c>
      <c r="K36" s="55">
        <f t="shared" si="12"/>
        <v>13.399999999999999</v>
      </c>
      <c r="L36" s="56">
        <v>15.77</v>
      </c>
      <c r="M36" s="62">
        <f t="shared" si="13"/>
        <v>4.74</v>
      </c>
      <c r="N36" s="62">
        <f t="shared" si="14"/>
        <v>26.8</v>
      </c>
      <c r="O36" s="58">
        <f t="shared" si="15"/>
        <v>31.54</v>
      </c>
      <c r="P36" s="59">
        <v>31.54</v>
      </c>
      <c r="Q36" s="34">
        <f t="shared" si="16"/>
        <v>0</v>
      </c>
      <c r="R36" s="60">
        <v>0.15</v>
      </c>
      <c r="S36" s="61"/>
    </row>
    <row r="37" spans="2:19" s="36" customFormat="1" ht="36">
      <c r="B37" s="46" t="s">
        <v>61</v>
      </c>
      <c r="C37" s="47" t="s">
        <v>31</v>
      </c>
      <c r="D37" s="48" t="s">
        <v>104</v>
      </c>
      <c r="E37" s="49" t="s">
        <v>131</v>
      </c>
      <c r="F37" s="50" t="s">
        <v>39</v>
      </c>
      <c r="G37" s="51">
        <v>1</v>
      </c>
      <c r="H37" s="52">
        <f t="shared" si="8"/>
        <v>0.2223</v>
      </c>
      <c r="I37" s="53"/>
      <c r="J37" s="54">
        <f t="shared" si="11"/>
        <v>3.8</v>
      </c>
      <c r="K37" s="55">
        <f t="shared" si="12"/>
        <v>21.56</v>
      </c>
      <c r="L37" s="56">
        <v>25.36</v>
      </c>
      <c r="M37" s="62">
        <f>ROUND(J37*G37,2)</f>
        <v>3.8</v>
      </c>
      <c r="N37" s="62">
        <f t="shared" si="14"/>
        <v>21.56</v>
      </c>
      <c r="O37" s="58">
        <f t="shared" si="15"/>
        <v>25.36</v>
      </c>
      <c r="P37" s="59">
        <v>25.36</v>
      </c>
      <c r="Q37" s="34">
        <f t="shared" si="16"/>
        <v>0</v>
      </c>
      <c r="R37" s="60">
        <v>0.15</v>
      </c>
      <c r="S37" s="61"/>
    </row>
    <row r="38" spans="2:19" s="36" customFormat="1" ht="24">
      <c r="B38" s="46" t="s">
        <v>63</v>
      </c>
      <c r="C38" s="47" t="s">
        <v>31</v>
      </c>
      <c r="D38" s="48" t="s">
        <v>105</v>
      </c>
      <c r="E38" s="49" t="s">
        <v>132</v>
      </c>
      <c r="F38" s="50" t="s">
        <v>39</v>
      </c>
      <c r="G38" s="51">
        <v>1</v>
      </c>
      <c r="H38" s="52">
        <f t="shared" si="8"/>
        <v>0.2223</v>
      </c>
      <c r="I38" s="53"/>
      <c r="J38" s="54">
        <f t="shared" si="3"/>
        <v>27.76</v>
      </c>
      <c r="K38" s="55">
        <f t="shared" si="4"/>
        <v>157.31</v>
      </c>
      <c r="L38" s="56">
        <v>185.07</v>
      </c>
      <c r="M38" s="57">
        <f t="shared" si="5"/>
        <v>27.76</v>
      </c>
      <c r="N38" s="57">
        <f t="shared" si="6"/>
        <v>157.31</v>
      </c>
      <c r="O38" s="58">
        <f t="shared" si="7"/>
        <v>185.07</v>
      </c>
      <c r="P38" s="59">
        <v>185.07</v>
      </c>
      <c r="Q38" s="34">
        <f t="shared" si="1"/>
        <v>0</v>
      </c>
      <c r="R38" s="60">
        <v>0.15</v>
      </c>
      <c r="S38" s="61"/>
    </row>
    <row r="39" spans="2:19" s="36" customFormat="1">
      <c r="B39" s="22" t="s">
        <v>64</v>
      </c>
      <c r="C39" s="23" t="s">
        <v>31</v>
      </c>
      <c r="D39" s="37"/>
      <c r="E39" s="38" t="s">
        <v>84</v>
      </c>
      <c r="F39" s="39" t="s">
        <v>28</v>
      </c>
      <c r="G39" s="40">
        <v>0</v>
      </c>
      <c r="H39" s="41">
        <f t="shared" si="8"/>
        <v>0.2223</v>
      </c>
      <c r="I39" s="40"/>
      <c r="J39" s="42">
        <f t="shared" ref="J39:J43" si="19">ROUND(R39*L39,2)</f>
        <v>0</v>
      </c>
      <c r="K39" s="43">
        <f t="shared" ref="K39:K43" si="20">L39-J39</f>
        <v>0</v>
      </c>
      <c r="L39" s="44">
        <v>0</v>
      </c>
      <c r="M39" s="32">
        <f>SUM(M40:M41)</f>
        <v>115.05</v>
      </c>
      <c r="N39" s="32">
        <f t="shared" ref="N39:O39" si="21">SUM(N40:N41)</f>
        <v>67.849999999999994</v>
      </c>
      <c r="O39" s="32">
        <f t="shared" si="21"/>
        <v>182.89999999999998</v>
      </c>
      <c r="P39" s="33">
        <v>182.9</v>
      </c>
      <c r="Q39" s="34">
        <f t="shared" ref="Q39:Q43" si="22">P39-O39</f>
        <v>0</v>
      </c>
      <c r="R39" s="45"/>
      <c r="S39" s="35"/>
    </row>
    <row r="40" spans="2:19" s="36" customFormat="1" ht="24">
      <c r="B40" s="46" t="s">
        <v>65</v>
      </c>
      <c r="C40" s="47" t="s">
        <v>31</v>
      </c>
      <c r="D40" s="48" t="s">
        <v>106</v>
      </c>
      <c r="E40" s="49" t="s">
        <v>133</v>
      </c>
      <c r="F40" s="50" t="s">
        <v>32</v>
      </c>
      <c r="G40" s="51">
        <v>59</v>
      </c>
      <c r="H40" s="52">
        <f t="shared" si="8"/>
        <v>0.2223</v>
      </c>
      <c r="I40" s="53"/>
      <c r="J40" s="54">
        <f t="shared" si="19"/>
        <v>0.62</v>
      </c>
      <c r="K40" s="55">
        <f t="shared" si="20"/>
        <v>0.27</v>
      </c>
      <c r="L40" s="56">
        <v>0.89</v>
      </c>
      <c r="M40" s="62">
        <f t="shared" ref="M40:M43" si="23">ROUND(J40*G40,2)</f>
        <v>36.58</v>
      </c>
      <c r="N40" s="62">
        <f t="shared" ref="N40:N43" si="24">ROUND(K40*G40,2)</f>
        <v>15.93</v>
      </c>
      <c r="O40" s="58">
        <f t="shared" ref="O40:O43" si="25">M40+N40</f>
        <v>52.51</v>
      </c>
      <c r="P40" s="59">
        <v>52.51</v>
      </c>
      <c r="Q40" s="34">
        <f t="shared" si="22"/>
        <v>0</v>
      </c>
      <c r="R40" s="60">
        <v>0.7</v>
      </c>
      <c r="S40" s="61"/>
    </row>
    <row r="41" spans="2:19" s="36" customFormat="1" ht="24">
      <c r="B41" s="46" t="s">
        <v>85</v>
      </c>
      <c r="C41" s="47" t="s">
        <v>31</v>
      </c>
      <c r="D41" s="48" t="s">
        <v>107</v>
      </c>
      <c r="E41" s="49" t="s">
        <v>134</v>
      </c>
      <c r="F41" s="50" t="s">
        <v>32</v>
      </c>
      <c r="G41" s="51">
        <v>59</v>
      </c>
      <c r="H41" s="52">
        <f t="shared" si="8"/>
        <v>0.2223</v>
      </c>
      <c r="I41" s="53"/>
      <c r="J41" s="54">
        <f t="shared" si="19"/>
        <v>1.33</v>
      </c>
      <c r="K41" s="55">
        <f t="shared" si="20"/>
        <v>0.87999999999999989</v>
      </c>
      <c r="L41" s="56">
        <v>2.21</v>
      </c>
      <c r="M41" s="62">
        <f t="shared" si="23"/>
        <v>78.47</v>
      </c>
      <c r="N41" s="62">
        <f t="shared" si="24"/>
        <v>51.92</v>
      </c>
      <c r="O41" s="58">
        <f t="shared" si="25"/>
        <v>130.38999999999999</v>
      </c>
      <c r="P41" s="59">
        <v>130.38999999999999</v>
      </c>
      <c r="Q41" s="34">
        <f t="shared" si="22"/>
        <v>0</v>
      </c>
      <c r="R41" s="60">
        <v>0.6</v>
      </c>
      <c r="S41" s="61"/>
    </row>
    <row r="42" spans="2:19" s="36" customFormat="1">
      <c r="B42" s="22" t="s">
        <v>66</v>
      </c>
      <c r="C42" s="23" t="s">
        <v>31</v>
      </c>
      <c r="D42" s="37"/>
      <c r="E42" s="38" t="s">
        <v>69</v>
      </c>
      <c r="F42" s="39" t="s">
        <v>28</v>
      </c>
      <c r="G42" s="40">
        <v>0</v>
      </c>
      <c r="H42" s="41">
        <f t="shared" si="8"/>
        <v>0.2223</v>
      </c>
      <c r="I42" s="40"/>
      <c r="J42" s="42">
        <f t="shared" si="19"/>
        <v>0</v>
      </c>
      <c r="K42" s="43">
        <f t="shared" si="20"/>
        <v>0</v>
      </c>
      <c r="L42" s="44">
        <v>0</v>
      </c>
      <c r="M42" s="32">
        <f>SUM(M43)</f>
        <v>465.01</v>
      </c>
      <c r="N42" s="32">
        <f t="shared" ref="N42:O42" si="26">SUM(N43)</f>
        <v>199.29</v>
      </c>
      <c r="O42" s="32">
        <f t="shared" si="26"/>
        <v>664.3</v>
      </c>
      <c r="P42" s="33">
        <v>664.3</v>
      </c>
      <c r="Q42" s="34">
        <f t="shared" si="22"/>
        <v>0</v>
      </c>
      <c r="R42" s="45"/>
      <c r="S42" s="35"/>
    </row>
    <row r="43" spans="2:19" s="36" customFormat="1" ht="15.75" thickBot="1">
      <c r="B43" s="76" t="s">
        <v>67</v>
      </c>
      <c r="C43" s="77" t="s">
        <v>68</v>
      </c>
      <c r="D43" s="78" t="s">
        <v>62</v>
      </c>
      <c r="E43" s="79" t="s">
        <v>69</v>
      </c>
      <c r="F43" s="80" t="s">
        <v>39</v>
      </c>
      <c r="G43" s="81">
        <v>1</v>
      </c>
      <c r="H43" s="82">
        <f t="shared" si="8"/>
        <v>0.2223</v>
      </c>
      <c r="I43" s="83"/>
      <c r="J43" s="84">
        <f t="shared" si="19"/>
        <v>465.01</v>
      </c>
      <c r="K43" s="85">
        <f t="shared" si="20"/>
        <v>199.28999999999996</v>
      </c>
      <c r="L43" s="86">
        <v>664.3</v>
      </c>
      <c r="M43" s="87">
        <f t="shared" si="23"/>
        <v>465.01</v>
      </c>
      <c r="N43" s="87">
        <f t="shared" si="24"/>
        <v>199.29</v>
      </c>
      <c r="O43" s="88">
        <f t="shared" si="25"/>
        <v>664.3</v>
      </c>
      <c r="P43" s="59">
        <v>664.3</v>
      </c>
      <c r="Q43" s="34">
        <f t="shared" si="22"/>
        <v>0</v>
      </c>
      <c r="R43" s="60">
        <v>0.7</v>
      </c>
      <c r="S43" s="61"/>
    </row>
    <row r="44" spans="2:19" ht="15" customHeight="1">
      <c r="R44" s="36"/>
    </row>
    <row r="45" spans="2:19" ht="9.75" customHeight="1">
      <c r="B45" s="71" t="s">
        <v>70</v>
      </c>
      <c r="C45" s="71"/>
      <c r="D45" s="71"/>
      <c r="E45" s="71"/>
      <c r="F45" s="71"/>
      <c r="G45" s="71"/>
      <c r="H45" s="71"/>
      <c r="I45" s="71"/>
      <c r="J45" s="71"/>
      <c r="K45" s="71"/>
      <c r="L45" s="71"/>
      <c r="M45" s="71"/>
      <c r="N45" s="71"/>
      <c r="O45" s="71"/>
      <c r="R45" s="36"/>
    </row>
    <row r="46" spans="2:19" ht="9.75" customHeight="1">
      <c r="B46" s="71"/>
      <c r="C46" s="71"/>
      <c r="D46" s="71"/>
      <c r="E46" s="71"/>
      <c r="F46" s="71"/>
      <c r="G46" s="71"/>
      <c r="H46" s="71"/>
      <c r="I46" s="71"/>
      <c r="J46" s="71"/>
      <c r="K46" s="71"/>
      <c r="L46" s="71"/>
      <c r="M46" s="71"/>
      <c r="N46" s="71"/>
      <c r="O46" s="71"/>
      <c r="R46" s="36"/>
    </row>
    <row r="47" spans="2:19" ht="9.75" customHeight="1">
      <c r="B47" s="71"/>
      <c r="C47" s="71"/>
      <c r="D47" s="71"/>
      <c r="E47" s="71"/>
      <c r="F47" s="71"/>
      <c r="G47" s="71"/>
      <c r="H47" s="71"/>
      <c r="I47" s="71"/>
      <c r="J47" s="71"/>
      <c r="K47" s="71"/>
      <c r="L47" s="71"/>
      <c r="M47" s="71"/>
      <c r="N47" s="71"/>
      <c r="O47" s="71"/>
      <c r="R47" s="36"/>
    </row>
    <row r="48" spans="2:19" ht="7.5" customHeight="1">
      <c r="D48" s="70"/>
      <c r="E48" s="70"/>
      <c r="F48" s="70"/>
      <c r="G48" s="70"/>
      <c r="H48" s="70"/>
      <c r="I48" s="70"/>
      <c r="J48" s="70"/>
      <c r="K48" s="70"/>
      <c r="L48" s="70"/>
      <c r="M48" s="70"/>
      <c r="N48" s="70"/>
      <c r="R48" s="36"/>
    </row>
    <row r="49" spans="2:18" ht="3.75" customHeight="1">
      <c r="D49" s="70"/>
      <c r="E49" s="70"/>
      <c r="F49" s="70"/>
      <c r="G49" s="70"/>
      <c r="H49" s="70"/>
      <c r="I49" s="70"/>
      <c r="J49" s="70"/>
      <c r="K49" s="70"/>
      <c r="L49" s="70"/>
      <c r="M49" s="70"/>
      <c r="N49" s="70"/>
      <c r="R49" s="36"/>
    </row>
    <row r="51" spans="2:18">
      <c r="B51" s="63" t="s">
        <v>71</v>
      </c>
      <c r="F51" s="63"/>
      <c r="G51" s="63"/>
      <c r="H51" s="63"/>
      <c r="I51" s="63"/>
      <c r="J51" s="63"/>
      <c r="K51" s="63"/>
      <c r="L51" s="63"/>
    </row>
    <row r="52" spans="2:18">
      <c r="B52" s="63"/>
      <c r="F52" s="64"/>
      <c r="O52" s="65" t="s">
        <v>72</v>
      </c>
    </row>
    <row r="53" spans="2:18">
      <c r="B53" s="63"/>
      <c r="F53" s="64"/>
      <c r="N53" s="67"/>
      <c r="O53" s="68">
        <f ca="1">TODAY()</f>
        <v>46248</v>
      </c>
    </row>
    <row r="55" spans="2:18">
      <c r="E55" s="66"/>
    </row>
    <row r="56" spans="2:18">
      <c r="E56" s="69" t="s">
        <v>86</v>
      </c>
      <c r="L56" s="13" t="s">
        <v>135</v>
      </c>
    </row>
    <row r="57" spans="2:18">
      <c r="E57" s="69" t="s">
        <v>87</v>
      </c>
    </row>
  </sheetData>
  <mergeCells count="6">
    <mergeCell ref="B45:O47"/>
    <mergeCell ref="M2:O2"/>
    <mergeCell ref="M3:N3"/>
    <mergeCell ref="M4:N4"/>
    <mergeCell ref="M5:M6"/>
    <mergeCell ref="B8:O8"/>
  </mergeCells>
  <dataValidations disablePrompts="1" count="5">
    <dataValidation type="list" allowBlank="1" showInputMessage="1" showErrorMessage="1" sqref="IH10 SD10 ABZ10 ALV10 AVR10 BFN10 BPJ10 BZF10 CJB10 CSX10 DCT10 DMP10 DWL10 EGH10 EQD10 EZZ10 FJV10 FTR10 GDN10 GNJ10 GXF10 HHB10 HQX10 IAT10 IKP10 IUL10 JEH10 JOD10 JXZ10 KHV10 KRR10 LBN10 LLJ10 LVF10 MFB10 MOX10 MYT10 NIP10 NSL10 OCH10 OMD10 OVZ10 PFV10 PPR10 PZN10 QJJ10 QTF10 RDB10 RMX10 RWT10 SGP10 SQL10 TAH10 TKD10 TTZ10 UDV10 UNR10 UXN10 VHJ10 VRF10 WBB10 WKX10 WUT10">
      <formula1>"M"</formula1>
    </dataValidation>
    <dataValidation type="list" showInputMessage="1" showErrorMessage="1" sqref="ALV11:ALV43 AVR11:AVR43 BFN11:BFN43 BPJ11:BPJ43 BZF11:BZF43 CJB11:CJB43 CSX11:CSX43 DCT11:DCT43 DMP11:DMP43 DWL11:DWL43 EGH11:EGH43 EQD11:EQD43 EZZ11:EZZ43 FJV11:FJV43 FTR11:FTR43 GDN11:GDN43 GNJ11:GNJ43 GXF11:GXF43 HHB11:HHB43 HQX11:HQX43 IAT11:IAT43 IKP11:IKP43 IUL11:IUL43 JEH11:JEH43 JOD11:JOD43 JXZ11:JXZ43 KHV11:KHV43 KRR11:KRR43 LBN11:LBN43 LLJ11:LLJ43 LVF11:LVF43 MFB11:MFB43 MOX11:MOX43 MYT11:MYT43 NIP11:NIP43 NSL11:NSL43 OCH11:OCH43 OMD11:OMD43 OVZ11:OVZ43 PFV11:PFV43 PPR11:PPR43 PZN11:PZN43 QJJ11:QJJ43 QTF11:QTF43 RDB11:RDB43 RMX11:RMX43 RWT11:RWT43 SGP11:SGP43 SQL11:SQL43 TAH11:TAH43 TKD11:TKD43 TTZ11:TTZ43 UDV11:UDV43 UNR11:UNR43 UXN11:UXN43 VHJ11:VHJ43 VRF11:VRF43 WBB11:WBB43 WKX11:WKX43 WUT11:WUT43 IH11:IH43 SD11:SD43 ABZ11:ABZ43">
      <formula1>#REF!</formula1>
    </dataValidation>
    <dataValidation type="list" allowBlank="1" showInputMessage="1" showErrorMessage="1" sqref="BFP10:BFP43 AVT10:AVT43 ACB10:ACB43 SF10:SF43 IJ10:IJ43 ALX10:ALX43 WUV10:WUV43 WKZ10:WKZ43 WBD10:WBD43 VRH10:VRH43 VHL10:VHL43 UXP10:UXP43 UNT10:UNT43 UDX10:UDX43 TUB10:TUB43 TKF10:TKF43 TAJ10:TAJ43 SQN10:SQN43 SGR10:SGR43 RWV10:RWV43 RMZ10:RMZ43 RDD10:RDD43 QTH10:QTH43 QJL10:QJL43 PZP10:PZP43 PPT10:PPT43 PFX10:PFX43 OWB10:OWB43 OMF10:OMF43 OCJ10:OCJ43 NSN10:NSN43 NIR10:NIR43 MYV10:MYV43 MOZ10:MOZ43 MFD10:MFD43 LVH10:LVH43 LLL10:LLL43 LBP10:LBP43 KRT10:KRT43 KHX10:KHX43 JYB10:JYB43 JOF10:JOF43 JEJ10:JEJ43 IUN10:IUN43 IKR10:IKR43 IAV10:IAV43 HQZ10:HQZ43 HHD10:HHD43 GXH10:GXH43 GNL10:GNL43 GDP10:GDP43 FTT10:FTT43 FJX10:FJX43 FAB10:FAB43 EQF10:EQF43 EGJ10:EGJ43 DWN10:DWN43 DMR10:DMR43 DCV10:DCV43 CSZ10:CSZ43 CJD10:CJD43 BZH10:BZH43 BPL10:BPL43 C10:C43">
      <formula1>"SINAPI,SINAPI-I,Composição,Cotação"</formula1>
    </dataValidation>
    <dataValidation type="list" allowBlank="1" showInputMessage="1" showErrorMessage="1" sqref="BGB10:BGB43 AWF10:AWF43 AMJ10:AMJ43 ACN10:ACN43 SR10:SR43 IV10:IV43 WVH10:WVH43 WLL10:WLL43 WBP10:WBP43 VRT10:VRT43 VHX10:VHX43 UYB10:UYB43 UOF10:UOF43 UEJ10:UEJ43 TUN10:TUN43 TKR10:TKR43 TAV10:TAV43 SQZ10:SQZ43 SHD10:SHD43 RXH10:RXH43 RNL10:RNL43 RDP10:RDP43 QTT10:QTT43 QJX10:QJX43 QAB10:QAB43 PQF10:PQF43 PGJ10:PGJ43 OWN10:OWN43 OMR10:OMR43 OCV10:OCV43 NSZ10:NSZ43 NJD10:NJD43 MZH10:MZH43 MPL10:MPL43 MFP10:MFP43 LVT10:LVT43 LLX10:LLX43 LCB10:LCB43 KSF10:KSF43 KIJ10:KIJ43 JYN10:JYN43 JOR10:JOR43 JEV10:JEV43 IUZ10:IUZ43 ILD10:ILD43 IBH10:IBH43 HRL10:HRL43 HHP10:HHP43 GXT10:GXT43 GNX10:GNX43 GEB10:GEB43 FUF10:FUF43 FKJ10:FKJ43 FAN10:FAN43 EQR10:EQR43 EGV10:EGV43 DWZ10:DWZ43 DND10:DND43 DDH10:DDH43 CTL10:CTL43 CJP10:CJP43 BZT10:BZT43 BPX10:BPX43">
      <formula1>"P,D1,D2,,Z"</formula1>
    </dataValidation>
    <dataValidation type="list" allowBlank="1" showInputMessage="1" showErrorMessage="1" sqref="BGF10:BGF43 AWJ10:AWJ43 AMN10:AMN43 ACR10:ACR43 SV10:SV43 IZ10:IZ43 WVL10:WVL43 WLP10:WLP43 WBT10:WBT43 VRX10:VRX43 VIB10:VIB43 UYF10:UYF43 UOJ10:UOJ43 UEN10:UEN43 TUR10:TUR43 TKV10:TKV43 TAZ10:TAZ43 SRD10:SRD43 SHH10:SHH43 RXL10:RXL43 RNP10:RNP43 RDT10:RDT43 QTX10:QTX43 QKB10:QKB43 QAF10:QAF43 PQJ10:PQJ43 PGN10:PGN43 OWR10:OWR43 OMV10:OMV43 OCZ10:OCZ43 NTD10:NTD43 NJH10:NJH43 MZL10:MZL43 MPP10:MPP43 MFT10:MFT43 LVX10:LVX43 LMB10:LMB43 LCF10:LCF43 KSJ10:KSJ43 KIN10:KIN43 JYR10:JYR43 JOV10:JOV43 JEZ10:JEZ43 IVD10:IVD43 ILH10:ILH43 IBL10:IBL43 HRP10:HRP43 HHT10:HHT43 GXX10:GXX43 GOB10:GOB43 GEF10:GEF43 FUJ10:FUJ43 FKN10:FKN43 FAR10:FAR43 EQV10:EQV43 EGZ10:EGZ43 DXD10:DXD43 DNH10:DNH43 DDL10:DDL43 CTP10:CTP43 CJT10:CJT43 BZX10:BZX43 BQB10:BQB43">
      <formula1>"RP + CP FINANCEIRA,100% CP FINANCEIRA,100% REPASSE,100% OUTROS"</formula1>
    </dataValidation>
  </dataValidations>
  <printOptions horizontalCentered="1"/>
  <pageMargins left="0.98425196850393704" right="0.78740157480314965" top="0.78740157480314965" bottom="0.59055118110236227" header="0.19685039370078741" footer="0.19685039370078741"/>
  <pageSetup paperSize="9" scale="71" fitToHeight="0" orientation="landscape" r:id="rId1"/>
  <headerFooter>
    <oddFooter>Página &amp;P de &amp;N</oddFooter>
  </headerFooter>
  <rowBreaks count="1" manualBreakCount="1">
    <brk id="26" min="1"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3</vt:i4>
      </vt:variant>
    </vt:vector>
  </HeadingPairs>
  <TitlesOfParts>
    <vt:vector size="4" baseType="lpstr">
      <vt:lpstr>ORÇAMENTO</vt:lpstr>
      <vt:lpstr>ORÇAMENTO!Area_de_impressao</vt:lpstr>
      <vt:lpstr>ORÇAMENTO!Código</vt:lpstr>
      <vt:lpstr>ORÇAMENTO!Fonte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ENGENHARIA SESUPLAN</dc:creator>
  <cp:lastModifiedBy>Prefeitura de Santo Augusto</cp:lastModifiedBy>
  <cp:lastPrinted>2026-08-14T19:36:34Z</cp:lastPrinted>
  <dcterms:created xsi:type="dcterms:W3CDTF">2015-06-05T18:17:20Z</dcterms:created>
  <dcterms:modified xsi:type="dcterms:W3CDTF">2026-08-14T19:53:50Z</dcterms:modified>
</cp:coreProperties>
</file>